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siha\Downloads\PkM Pelatihan Akuntansi YAKESMA\"/>
    </mc:Choice>
  </mc:AlternateContent>
  <xr:revisionPtr revIDLastSave="0" documentId="8_{8C10CEA3-8DAF-4D56-BDDD-9A93A636EF50}" xr6:coauthVersionLast="41" xr6:coauthVersionMax="41" xr10:uidLastSave="{00000000-0000-0000-0000-000000000000}"/>
  <bookViews>
    <workbookView xWindow="-120" yWindow="-120" windowWidth="20730" windowHeight="11160" activeTab="5" xr2:uid="{2084C8E3-5652-4284-8A91-3DDE03EC458E}"/>
  </bookViews>
  <sheets>
    <sheet name="COA" sheetId="1" r:id="rId1"/>
    <sheet name="JU" sheetId="2" r:id="rId2"/>
    <sheet name="NL" sheetId="3" r:id="rId3"/>
    <sheet name="LR" sheetId="4" r:id="rId4"/>
    <sheet name="LPM" sheetId="5" r:id="rId5"/>
    <sheet name="LPK" sheetId="6" r:id="rId6"/>
  </sheets>
  <externalReferences>
    <externalReference r:id="rId7"/>
  </externalReferences>
  <definedNames>
    <definedName name="NL">[1]NL!$A$1:$N$33</definedName>
    <definedName name="T_AKUN">[1]COA!$B$2:$G$31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6" l="1"/>
  <c r="F30" i="6"/>
  <c r="E30" i="6"/>
  <c r="D30" i="6"/>
  <c r="C30" i="6"/>
  <c r="G29" i="6"/>
  <c r="F29" i="6"/>
  <c r="E29" i="6"/>
  <c r="D29" i="6"/>
  <c r="C29" i="6"/>
  <c r="F28" i="6"/>
  <c r="E28" i="6"/>
  <c r="D28" i="6"/>
  <c r="G28" i="6" s="1"/>
  <c r="G31" i="6" s="1"/>
  <c r="C28" i="6"/>
  <c r="F27" i="6"/>
  <c r="E27" i="6"/>
  <c r="D27" i="6"/>
  <c r="G27" i="6" s="1"/>
  <c r="C27" i="6"/>
  <c r="D24" i="6"/>
  <c r="C24" i="6"/>
  <c r="B24" i="6"/>
  <c r="F24" i="6" s="1"/>
  <c r="E23" i="6"/>
  <c r="B23" i="6"/>
  <c r="D23" i="6" s="1"/>
  <c r="D22" i="6"/>
  <c r="C22" i="6"/>
  <c r="B22" i="6"/>
  <c r="F22" i="6" s="1"/>
  <c r="E21" i="6"/>
  <c r="B21" i="6"/>
  <c r="D21" i="6" s="1"/>
  <c r="E16" i="6"/>
  <c r="B16" i="6"/>
  <c r="D16" i="6" s="1"/>
  <c r="D15" i="6"/>
  <c r="C15" i="6"/>
  <c r="B15" i="6"/>
  <c r="F15" i="6" s="1"/>
  <c r="E14" i="6"/>
  <c r="B14" i="6"/>
  <c r="D14" i="6" s="1"/>
  <c r="E11" i="6"/>
  <c r="D11" i="6"/>
  <c r="C11" i="6"/>
  <c r="B11" i="6"/>
  <c r="F11" i="6" s="1"/>
  <c r="B10" i="6"/>
  <c r="E10" i="6" s="1"/>
  <c r="E9" i="6"/>
  <c r="D9" i="6"/>
  <c r="C9" i="6"/>
  <c r="B9" i="6"/>
  <c r="F9" i="6" s="1"/>
  <c r="B8" i="6"/>
  <c r="E8" i="6" s="1"/>
  <c r="E7" i="6"/>
  <c r="D7" i="6"/>
  <c r="G7" i="6" s="1"/>
  <c r="C7" i="6"/>
  <c r="B7" i="6"/>
  <c r="F7" i="6" s="1"/>
  <c r="B4" i="6"/>
  <c r="B2" i="6"/>
  <c r="G10" i="5"/>
  <c r="F10" i="5"/>
  <c r="E10" i="5"/>
  <c r="D10" i="5"/>
  <c r="C10" i="5"/>
  <c r="F9" i="5"/>
  <c r="E9" i="5"/>
  <c r="D9" i="5"/>
  <c r="G9" i="5" s="1"/>
  <c r="C9" i="5"/>
  <c r="G8" i="5"/>
  <c r="F8" i="5"/>
  <c r="E8" i="5"/>
  <c r="D8" i="5"/>
  <c r="C8" i="5"/>
  <c r="F7" i="5"/>
  <c r="E7" i="5"/>
  <c r="D7" i="5"/>
  <c r="G7" i="5" s="1"/>
  <c r="C7" i="5"/>
  <c r="B4" i="5"/>
  <c r="B2" i="5"/>
  <c r="D16" i="4"/>
  <c r="C16" i="4"/>
  <c r="B16" i="4"/>
  <c r="F16" i="4" s="1"/>
  <c r="E15" i="4"/>
  <c r="B15" i="4"/>
  <c r="D15" i="4" s="1"/>
  <c r="D14" i="4"/>
  <c r="C14" i="4"/>
  <c r="B14" i="4"/>
  <c r="F14" i="4" s="1"/>
  <c r="E13" i="4"/>
  <c r="B13" i="4"/>
  <c r="D13" i="4" s="1"/>
  <c r="D12" i="4"/>
  <c r="C12" i="4"/>
  <c r="B12" i="4"/>
  <c r="F12" i="4" s="1"/>
  <c r="E11" i="4"/>
  <c r="B11" i="4"/>
  <c r="D11" i="4" s="1"/>
  <c r="E8" i="4"/>
  <c r="D8" i="4"/>
  <c r="C8" i="4"/>
  <c r="B8" i="4"/>
  <c r="F8" i="4" s="1"/>
  <c r="B7" i="4"/>
  <c r="E7" i="4" s="1"/>
  <c r="B4" i="4"/>
  <c r="B2" i="4"/>
  <c r="F30" i="3"/>
  <c r="B30" i="3"/>
  <c r="A30" i="3"/>
  <c r="E30" i="3" s="1"/>
  <c r="L29" i="3"/>
  <c r="H29" i="3"/>
  <c r="G29" i="3"/>
  <c r="F29" i="3"/>
  <c r="D29" i="3"/>
  <c r="J29" i="3" s="1"/>
  <c r="C29" i="3"/>
  <c r="K29" i="3" s="1"/>
  <c r="B29" i="3"/>
  <c r="A29" i="3"/>
  <c r="E29" i="3" s="1"/>
  <c r="F28" i="3"/>
  <c r="B28" i="3"/>
  <c r="A28" i="3"/>
  <c r="E28" i="3" s="1"/>
  <c r="L27" i="3"/>
  <c r="H27" i="3"/>
  <c r="G27" i="3"/>
  <c r="F27" i="3"/>
  <c r="D27" i="3"/>
  <c r="J27" i="3" s="1"/>
  <c r="C27" i="3"/>
  <c r="K27" i="3" s="1"/>
  <c r="B27" i="3"/>
  <c r="A27" i="3"/>
  <c r="E27" i="3" s="1"/>
  <c r="F26" i="3"/>
  <c r="B26" i="3"/>
  <c r="A26" i="3"/>
  <c r="E26" i="3" s="1"/>
  <c r="L25" i="3"/>
  <c r="H25" i="3"/>
  <c r="G25" i="3"/>
  <c r="F25" i="3"/>
  <c r="D25" i="3"/>
  <c r="J25" i="3" s="1"/>
  <c r="C25" i="3"/>
  <c r="K25" i="3" s="1"/>
  <c r="B25" i="3"/>
  <c r="A25" i="3"/>
  <c r="E25" i="3" s="1"/>
  <c r="F24" i="3"/>
  <c r="B24" i="3"/>
  <c r="A24" i="3"/>
  <c r="E24" i="3" s="1"/>
  <c r="L23" i="3"/>
  <c r="H23" i="3"/>
  <c r="G23" i="3"/>
  <c r="F23" i="3"/>
  <c r="D23" i="3"/>
  <c r="C23" i="3"/>
  <c r="K23" i="3" s="1"/>
  <c r="B23" i="3"/>
  <c r="A23" i="3"/>
  <c r="E23" i="3" s="1"/>
  <c r="F22" i="3"/>
  <c r="B22" i="3"/>
  <c r="A22" i="3"/>
  <c r="E22" i="3" s="1"/>
  <c r="H21" i="3"/>
  <c r="G21" i="3"/>
  <c r="F21" i="3"/>
  <c r="D21" i="3"/>
  <c r="C21" i="3"/>
  <c r="B21" i="3"/>
  <c r="A21" i="3"/>
  <c r="E21" i="3" s="1"/>
  <c r="F20" i="3"/>
  <c r="B20" i="3"/>
  <c r="A20" i="3"/>
  <c r="E20" i="3" s="1"/>
  <c r="H19" i="3"/>
  <c r="G19" i="3"/>
  <c r="F19" i="3"/>
  <c r="D19" i="3"/>
  <c r="C19" i="3"/>
  <c r="B19" i="3"/>
  <c r="A19" i="3"/>
  <c r="E19" i="3" s="1"/>
  <c r="F18" i="3"/>
  <c r="B18" i="3"/>
  <c r="A18" i="3"/>
  <c r="E18" i="3" s="1"/>
  <c r="H17" i="3"/>
  <c r="G17" i="3"/>
  <c r="F17" i="3"/>
  <c r="D17" i="3"/>
  <c r="C17" i="3"/>
  <c r="B17" i="3"/>
  <c r="A17" i="3"/>
  <c r="E17" i="3" s="1"/>
  <c r="F16" i="3"/>
  <c r="B16" i="3"/>
  <c r="A16" i="3"/>
  <c r="E16" i="3" s="1"/>
  <c r="H15" i="3"/>
  <c r="G15" i="3"/>
  <c r="F15" i="3"/>
  <c r="D15" i="3"/>
  <c r="C15" i="3"/>
  <c r="B15" i="3"/>
  <c r="A15" i="3"/>
  <c r="E15" i="3" s="1"/>
  <c r="F14" i="3"/>
  <c r="B14" i="3"/>
  <c r="A14" i="3"/>
  <c r="E14" i="3" s="1"/>
  <c r="H13" i="3"/>
  <c r="G13" i="3"/>
  <c r="F13" i="3"/>
  <c r="D13" i="3"/>
  <c r="C13" i="3"/>
  <c r="B13" i="3"/>
  <c r="A13" i="3"/>
  <c r="E13" i="3" s="1"/>
  <c r="F12" i="3"/>
  <c r="B12" i="3"/>
  <c r="A12" i="3"/>
  <c r="E12" i="3" s="1"/>
  <c r="H11" i="3"/>
  <c r="G11" i="3"/>
  <c r="F11" i="3"/>
  <c r="D11" i="3"/>
  <c r="C11" i="3"/>
  <c r="B11" i="3"/>
  <c r="A11" i="3"/>
  <c r="E11" i="3" s="1"/>
  <c r="F10" i="3"/>
  <c r="B10" i="3"/>
  <c r="A10" i="3"/>
  <c r="E10" i="3" s="1"/>
  <c r="H9" i="3"/>
  <c r="G9" i="3"/>
  <c r="F9" i="3"/>
  <c r="D9" i="3"/>
  <c r="C9" i="3"/>
  <c r="B9" i="3"/>
  <c r="A9" i="3"/>
  <c r="E9" i="3" s="1"/>
  <c r="F8" i="3"/>
  <c r="E8" i="3"/>
  <c r="B8" i="3"/>
  <c r="A8" i="3"/>
  <c r="H7" i="3"/>
  <c r="G7" i="3"/>
  <c r="F7" i="3"/>
  <c r="D7" i="3"/>
  <c r="C7" i="3"/>
  <c r="M7" i="3" s="1"/>
  <c r="B7" i="3"/>
  <c r="A7" i="3"/>
  <c r="E7" i="3" s="1"/>
  <c r="A1" i="3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H6" i="2"/>
  <c r="G6" i="2"/>
  <c r="I6" i="2" s="1"/>
  <c r="B4" i="2"/>
  <c r="B2" i="2"/>
  <c r="G21" i="6" l="1"/>
  <c r="G9" i="6"/>
  <c r="G11" i="6"/>
  <c r="G24" i="6"/>
  <c r="F8" i="6"/>
  <c r="C8" i="6"/>
  <c r="F14" i="6"/>
  <c r="G14" i="6" s="1"/>
  <c r="F23" i="6"/>
  <c r="G23" i="6" s="1"/>
  <c r="D8" i="6"/>
  <c r="G8" i="6" s="1"/>
  <c r="D10" i="6"/>
  <c r="C14" i="6"/>
  <c r="E15" i="6"/>
  <c r="G15" i="6" s="1"/>
  <c r="C16" i="6"/>
  <c r="C21" i="6"/>
  <c r="E22" i="6"/>
  <c r="G22" i="6" s="1"/>
  <c r="C23" i="6"/>
  <c r="E24" i="6"/>
  <c r="F10" i="6"/>
  <c r="C10" i="6"/>
  <c r="F16" i="6"/>
  <c r="G16" i="6" s="1"/>
  <c r="F21" i="6"/>
  <c r="G11" i="5"/>
  <c r="G8" i="4"/>
  <c r="F7" i="4"/>
  <c r="C7" i="4"/>
  <c r="F13" i="4"/>
  <c r="G13" i="4" s="1"/>
  <c r="F15" i="4"/>
  <c r="G15" i="4" s="1"/>
  <c r="D7" i="4"/>
  <c r="G7" i="4" s="1"/>
  <c r="G9" i="4" s="1"/>
  <c r="C11" i="4"/>
  <c r="E12" i="4"/>
  <c r="G12" i="4" s="1"/>
  <c r="C13" i="4"/>
  <c r="E14" i="4"/>
  <c r="G14" i="4" s="1"/>
  <c r="C15" i="4"/>
  <c r="E16" i="4"/>
  <c r="G16" i="4" s="1"/>
  <c r="F11" i="4"/>
  <c r="G11" i="4" s="1"/>
  <c r="J13" i="3"/>
  <c r="L13" i="3" s="1"/>
  <c r="I13" i="3"/>
  <c r="N7" i="3"/>
  <c r="J9" i="3"/>
  <c r="L9" i="3" s="1"/>
  <c r="I9" i="3"/>
  <c r="J17" i="3"/>
  <c r="L17" i="3" s="1"/>
  <c r="I17" i="3"/>
  <c r="I7" i="3"/>
  <c r="J7" i="3"/>
  <c r="H8" i="3"/>
  <c r="H31" i="3" s="1"/>
  <c r="D8" i="3"/>
  <c r="G8" i="3"/>
  <c r="C8" i="3"/>
  <c r="J11" i="3"/>
  <c r="L11" i="3" s="1"/>
  <c r="I11" i="3"/>
  <c r="K11" i="3" s="1"/>
  <c r="K13" i="3"/>
  <c r="J19" i="3"/>
  <c r="L19" i="3" s="1"/>
  <c r="I19" i="3"/>
  <c r="K19" i="3" s="1"/>
  <c r="K21" i="3"/>
  <c r="J21" i="3"/>
  <c r="L21" i="3" s="1"/>
  <c r="I21" i="3"/>
  <c r="K9" i="3"/>
  <c r="N9" i="3"/>
  <c r="M9" i="3"/>
  <c r="J15" i="3"/>
  <c r="L15" i="3" s="1"/>
  <c r="I15" i="3"/>
  <c r="K15" i="3" s="1"/>
  <c r="K17" i="3"/>
  <c r="J23" i="3"/>
  <c r="I23" i="3"/>
  <c r="C10" i="3"/>
  <c r="G10" i="3"/>
  <c r="G31" i="3" s="1"/>
  <c r="M11" i="3"/>
  <c r="C12" i="3"/>
  <c r="G12" i="3"/>
  <c r="M13" i="3"/>
  <c r="C14" i="3"/>
  <c r="G14" i="3"/>
  <c r="M15" i="3"/>
  <c r="C16" i="3"/>
  <c r="G16" i="3"/>
  <c r="M17" i="3"/>
  <c r="C18" i="3"/>
  <c r="G18" i="3"/>
  <c r="M19" i="3"/>
  <c r="C20" i="3"/>
  <c r="G20" i="3"/>
  <c r="M21" i="3"/>
  <c r="C22" i="3"/>
  <c r="G22" i="3"/>
  <c r="M23" i="3"/>
  <c r="C24" i="3"/>
  <c r="G24" i="3"/>
  <c r="I25" i="3"/>
  <c r="M25" i="3"/>
  <c r="C26" i="3"/>
  <c r="G26" i="3"/>
  <c r="I27" i="3"/>
  <c r="M27" i="3"/>
  <c r="C28" i="3"/>
  <c r="G28" i="3"/>
  <c r="I29" i="3"/>
  <c r="M29" i="3"/>
  <c r="C30" i="3"/>
  <c r="G30" i="3"/>
  <c r="D10" i="3"/>
  <c r="H10" i="3"/>
  <c r="N11" i="3"/>
  <c r="D12" i="3"/>
  <c r="H12" i="3"/>
  <c r="N13" i="3"/>
  <c r="D14" i="3"/>
  <c r="H14" i="3"/>
  <c r="N15" i="3"/>
  <c r="D16" i="3"/>
  <c r="H16" i="3"/>
  <c r="N17" i="3"/>
  <c r="D18" i="3"/>
  <c r="H18" i="3"/>
  <c r="N19" i="3"/>
  <c r="D20" i="3"/>
  <c r="H20" i="3"/>
  <c r="N21" i="3"/>
  <c r="D22" i="3"/>
  <c r="H22" i="3"/>
  <c r="N23" i="3"/>
  <c r="D24" i="3"/>
  <c r="H24" i="3"/>
  <c r="N25" i="3"/>
  <c r="D26" i="3"/>
  <c r="H26" i="3"/>
  <c r="N27" i="3"/>
  <c r="D28" i="3"/>
  <c r="H28" i="3"/>
  <c r="N29" i="3"/>
  <c r="D30" i="3"/>
  <c r="H30" i="3"/>
  <c r="G17" i="6" l="1"/>
  <c r="G25" i="6"/>
  <c r="G33" i="6" s="1"/>
  <c r="G10" i="6"/>
  <c r="G12" i="6" s="1"/>
  <c r="G19" i="6" s="1"/>
  <c r="G17" i="4"/>
  <c r="G19" i="4"/>
  <c r="C19" i="4" s="1"/>
  <c r="I14" i="3"/>
  <c r="J14" i="3"/>
  <c r="I26" i="3"/>
  <c r="J26" i="3"/>
  <c r="N26" i="3" s="1"/>
  <c r="I18" i="3"/>
  <c r="J18" i="3"/>
  <c r="I10" i="3"/>
  <c r="J10" i="3"/>
  <c r="L10" i="3" s="1"/>
  <c r="M20" i="3"/>
  <c r="N20" i="3"/>
  <c r="M12" i="3"/>
  <c r="N12" i="3"/>
  <c r="N8" i="3"/>
  <c r="M8" i="3"/>
  <c r="L7" i="3"/>
  <c r="I28" i="3"/>
  <c r="J28" i="3"/>
  <c r="I20" i="3"/>
  <c r="K20" i="3" s="1"/>
  <c r="J20" i="3"/>
  <c r="L20" i="3" s="1"/>
  <c r="I12" i="3"/>
  <c r="K12" i="3" s="1"/>
  <c r="J12" i="3"/>
  <c r="L12" i="3" s="1"/>
  <c r="M22" i="3"/>
  <c r="K22" i="3"/>
  <c r="N22" i="3"/>
  <c r="M14" i="3"/>
  <c r="L14" i="3"/>
  <c r="K14" i="3"/>
  <c r="N14" i="3"/>
  <c r="K7" i="3"/>
  <c r="I30" i="3"/>
  <c r="J30" i="3"/>
  <c r="I22" i="3"/>
  <c r="J22" i="3"/>
  <c r="L22" i="3" s="1"/>
  <c r="M30" i="3"/>
  <c r="L30" i="3"/>
  <c r="K30" i="3"/>
  <c r="N30" i="3"/>
  <c r="M28" i="3"/>
  <c r="L28" i="3"/>
  <c r="K28" i="3"/>
  <c r="N28" i="3"/>
  <c r="M26" i="3"/>
  <c r="L26" i="3"/>
  <c r="K26" i="3"/>
  <c r="M24" i="3"/>
  <c r="L24" i="3"/>
  <c r="K24" i="3"/>
  <c r="M16" i="3"/>
  <c r="N16" i="3"/>
  <c r="I8" i="3"/>
  <c r="K8" i="3" s="1"/>
  <c r="J8" i="3"/>
  <c r="L8" i="3" s="1"/>
  <c r="I24" i="3"/>
  <c r="J24" i="3"/>
  <c r="N24" i="3" s="1"/>
  <c r="I16" i="3"/>
  <c r="K16" i="3" s="1"/>
  <c r="J16" i="3"/>
  <c r="L16" i="3" s="1"/>
  <c r="M18" i="3"/>
  <c r="L18" i="3"/>
  <c r="K18" i="3"/>
  <c r="N18" i="3"/>
  <c r="M10" i="3"/>
  <c r="K10" i="3"/>
  <c r="N10" i="3"/>
  <c r="N31" i="3" l="1"/>
  <c r="K31" i="3"/>
  <c r="K33" i="3" s="1"/>
  <c r="I31" i="3"/>
  <c r="L31" i="3"/>
  <c r="L33" i="3" s="1"/>
  <c r="M31" i="3"/>
  <c r="J31" i="3"/>
  <c r="N33" i="3" l="1"/>
</calcChain>
</file>

<file path=xl/sharedStrings.xml><?xml version="1.0" encoding="utf-8"?>
<sst xmlns="http://schemas.openxmlformats.org/spreadsheetml/2006/main" count="141" uniqueCount="65">
  <si>
    <t>LAPORAN KEUANGAN PT BERKAH SENTOSA</t>
  </si>
  <si>
    <t>CHART OF ACCOUNT</t>
  </si>
  <si>
    <t>PERIODE JANUARI 2024</t>
  </si>
  <si>
    <t xml:space="preserve">KODE AKUN </t>
  </si>
  <si>
    <t xml:space="preserve">NAMA AKUN </t>
  </si>
  <si>
    <t xml:space="preserve">POSISI </t>
  </si>
  <si>
    <t xml:space="preserve">SALDO NORMAL </t>
  </si>
  <si>
    <t xml:space="preserve">SALDO AWAL </t>
  </si>
  <si>
    <t>DEBIT</t>
  </si>
  <si>
    <t xml:space="preserve">KREDIT </t>
  </si>
  <si>
    <t>ASET</t>
  </si>
  <si>
    <t>LPK</t>
  </si>
  <si>
    <t>D</t>
  </si>
  <si>
    <t>ASET LANCAR</t>
  </si>
  <si>
    <t xml:space="preserve">KAS </t>
  </si>
  <si>
    <t>PIUTANG USAHA</t>
  </si>
  <si>
    <t>PERLENGKAPAN</t>
  </si>
  <si>
    <t>ASET TIDAK LANCAR</t>
  </si>
  <si>
    <t xml:space="preserve">PERALATAN </t>
  </si>
  <si>
    <t xml:space="preserve">AKUMULASI PENYUSUTAN </t>
  </si>
  <si>
    <t>K</t>
  </si>
  <si>
    <t>LIABILITAS</t>
  </si>
  <si>
    <t xml:space="preserve">LIABILITAS JANGKA PENDEK </t>
  </si>
  <si>
    <t>UTANG USAHA</t>
  </si>
  <si>
    <t>LIABILITAS JANGKA PANJANG</t>
  </si>
  <si>
    <t xml:space="preserve">MODAL </t>
  </si>
  <si>
    <t>MODAL</t>
  </si>
  <si>
    <t>PRIVE</t>
  </si>
  <si>
    <t>LABA/RUGI PERIODE BERJALAN</t>
  </si>
  <si>
    <t xml:space="preserve">PENDAPATAN </t>
  </si>
  <si>
    <t>LR</t>
  </si>
  <si>
    <t>PENDAPATAN JASA</t>
  </si>
  <si>
    <t xml:space="preserve">BEBAN </t>
  </si>
  <si>
    <t xml:space="preserve">BEBAN GAJI KARYAWAN </t>
  </si>
  <si>
    <t>BEBAN SERVICE</t>
  </si>
  <si>
    <t>BEBAN IKLAN</t>
  </si>
  <si>
    <t>BEBAN LISTRIK &amp; AIR</t>
  </si>
  <si>
    <t>BEBAN PERLENGKAPAN</t>
  </si>
  <si>
    <t>JURNAL UMUM</t>
  </si>
  <si>
    <t xml:space="preserve">TANGGAL </t>
  </si>
  <si>
    <t xml:space="preserve">NO REFERENSI </t>
  </si>
  <si>
    <t xml:space="preserve">KETERANGAN </t>
  </si>
  <si>
    <t xml:space="preserve">DEBIT </t>
  </si>
  <si>
    <t>KREDIT</t>
  </si>
  <si>
    <t>NERACA LAJUR</t>
  </si>
  <si>
    <t>KODE AKUN</t>
  </si>
  <si>
    <t>NAMA AKUN</t>
  </si>
  <si>
    <t>POSISI</t>
  </si>
  <si>
    <t>SALDO NORMAL</t>
  </si>
  <si>
    <t>SALDO AWAL</t>
  </si>
  <si>
    <t>MUTASI JURNAL</t>
  </si>
  <si>
    <t>SALDO AKHIR</t>
  </si>
  <si>
    <t xml:space="preserve">LAPORAN LABA RUGI </t>
  </si>
  <si>
    <t xml:space="preserve">SALDO </t>
  </si>
  <si>
    <t xml:space="preserve">TOTAL PENDAPATAN </t>
  </si>
  <si>
    <t xml:space="preserve">TOTAL BEBAN </t>
  </si>
  <si>
    <t>LAPORAN PERUBAHAN MODAL</t>
  </si>
  <si>
    <t>MODAL USAHA AKHIR</t>
  </si>
  <si>
    <t xml:space="preserve">LAPORAN POSISI KEUANGAN </t>
  </si>
  <si>
    <t>TOTAL ASET LANCAR</t>
  </si>
  <si>
    <t>TOTAL ASET TIDAK LANCAR</t>
  </si>
  <si>
    <t>TOTAL ASET</t>
  </si>
  <si>
    <t xml:space="preserve">TOTAL LIABILITAS </t>
  </si>
  <si>
    <t>TOTAL EKUITAS</t>
  </si>
  <si>
    <t>TOTAL LIABILITAS &amp; EKUITAS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</si>
</sst>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_(&quot;Rp&quot;* #,##0_);_(&quot;Rp&quot;* \(#,##0\);_(&quot;Rp&quot;* &quot;-&quot;??_);_(@_)"/>
    <numFmt numFmtId="165" formatCode="_-&quot;Rp&quot;* #,##0_-;\-&quot;Rp&quot;* #,##0_-;_-&quot;Rp&quot;* &quot;-&quot;??_-;_-@_-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2" fillId="0" borderId="9" xfId="0" applyNumberFormat="1" applyFont="1" applyBorder="1" applyAlignment="1">
      <alignment horizontal="center"/>
    </xf>
    <xf numFmtId="14" fontId="0" fillId="0" borderId="9" xfId="0" applyNumberFormat="1" applyBorder="1"/>
    <xf numFmtId="164" fontId="0" fillId="0" borderId="9" xfId="0" applyNumberFormat="1" applyBorder="1"/>
    <xf numFmtId="0" fontId="2" fillId="0" borderId="10" xfId="0" applyFont="1" applyBorder="1" applyAlignment="1">
      <alignment horizontal="center"/>
    </xf>
    <xf numFmtId="42" fontId="0" fillId="0" borderId="0" xfId="0" applyNumberFormat="1"/>
    <xf numFmtId="0" fontId="0" fillId="0" borderId="9" xfId="0" applyBorder="1" applyAlignment="1">
      <alignment horizontal="center" vertical="center"/>
    </xf>
    <xf numFmtId="42" fontId="0" fillId="0" borderId="9" xfId="0" applyNumberFormat="1" applyBorder="1" applyAlignment="1">
      <alignment horizontal="center"/>
    </xf>
    <xf numFmtId="42" fontId="0" fillId="0" borderId="9" xfId="0" applyNumberFormat="1" applyBorder="1" applyAlignment="1">
      <alignment horizontal="center"/>
    </xf>
    <xf numFmtId="42" fontId="0" fillId="0" borderId="9" xfId="0" applyNumberFormat="1" applyBorder="1"/>
    <xf numFmtId="0" fontId="2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5" fontId="0" fillId="0" borderId="0" xfId="1" applyNumberFormat="1" applyFont="1"/>
    <xf numFmtId="165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1" xfId="0" applyBorder="1"/>
    <xf numFmtId="0" fontId="2" fillId="0" borderId="11" xfId="0" applyFont="1" applyBorder="1"/>
    <xf numFmtId="0" fontId="0" fillId="0" borderId="11" xfId="0" applyBorder="1" applyAlignment="1">
      <alignment horizontal="center"/>
    </xf>
    <xf numFmtId="165" fontId="0" fillId="0" borderId="11" xfId="1" applyNumberFormat="1" applyFont="1" applyBorder="1"/>
    <xf numFmtId="165" fontId="2" fillId="0" borderId="11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165" fontId="0" fillId="0" borderId="12" xfId="1" applyNumberFormat="1" applyFont="1" applyBorder="1"/>
    <xf numFmtId="165" fontId="2" fillId="0" borderId="12" xfId="0" applyNumberFormat="1" applyFont="1" applyBorder="1"/>
    <xf numFmtId="0" fontId="3" fillId="0" borderId="0" xfId="0" applyFont="1" applyAlignment="1">
      <alignment horizontal="left"/>
    </xf>
    <xf numFmtId="165" fontId="0" fillId="0" borderId="1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kM%20-%20Latihan%20Soal%20Akuntansi%20Dasa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"/>
      <sheetName val="JU"/>
      <sheetName val="NL"/>
      <sheetName val="LR"/>
      <sheetName val="LPM"/>
      <sheetName val="LPK"/>
      <sheetName val="Arus Kas"/>
      <sheetName val="Sheet1"/>
      <sheetName val="BB 1"/>
    </sheetNames>
    <sheetDataSet>
      <sheetData sheetId="0">
        <row r="2">
          <cell r="B2" t="str">
            <v>LAPORAN KEUANGAN PT BERKAH SENTOSA</v>
          </cell>
        </row>
        <row r="3">
          <cell r="B3" t="str">
            <v>CHART OF ACCOUNT</v>
          </cell>
        </row>
        <row r="4">
          <cell r="B4" t="str">
            <v>PERIODE JANUARI 2024</v>
          </cell>
        </row>
        <row r="6">
          <cell r="B6" t="str">
            <v xml:space="preserve">KODE AKUN </v>
          </cell>
          <cell r="C6" t="str">
            <v xml:space="preserve">NAMA AKUN </v>
          </cell>
          <cell r="D6" t="str">
            <v xml:space="preserve">POSISI </v>
          </cell>
          <cell r="E6" t="str">
            <v xml:space="preserve">SALDO NORMAL </v>
          </cell>
          <cell r="F6" t="str">
            <v xml:space="preserve">SALDO AWAL </v>
          </cell>
        </row>
        <row r="7">
          <cell r="F7" t="str">
            <v>DEBIT</v>
          </cell>
          <cell r="G7" t="str">
            <v xml:space="preserve">KREDIT </v>
          </cell>
        </row>
        <row r="8">
          <cell r="B8">
            <v>100</v>
          </cell>
          <cell r="C8" t="str">
            <v>ASET</v>
          </cell>
          <cell r="D8" t="str">
            <v>LPK</v>
          </cell>
          <cell r="E8" t="str">
            <v>D</v>
          </cell>
        </row>
        <row r="9">
          <cell r="B9">
            <v>110</v>
          </cell>
          <cell r="C9" t="str">
            <v>ASET LANCAR</v>
          </cell>
          <cell r="D9" t="str">
            <v>LPK</v>
          </cell>
          <cell r="E9" t="str">
            <v>D</v>
          </cell>
        </row>
        <row r="10">
          <cell r="B10">
            <v>111</v>
          </cell>
          <cell r="C10" t="str">
            <v xml:space="preserve">KAS </v>
          </cell>
          <cell r="D10" t="str">
            <v>LPK</v>
          </cell>
          <cell r="E10" t="str">
            <v>D</v>
          </cell>
        </row>
        <row r="11">
          <cell r="B11">
            <v>112</v>
          </cell>
          <cell r="C11" t="str">
            <v>PIUTANG USAHA</v>
          </cell>
          <cell r="D11" t="str">
            <v>LPK</v>
          </cell>
          <cell r="E11" t="str">
            <v>D</v>
          </cell>
        </row>
        <row r="12">
          <cell r="B12">
            <v>114</v>
          </cell>
          <cell r="C12" t="str">
            <v>PERLENGKAPAN</v>
          </cell>
          <cell r="D12" t="str">
            <v>LPK</v>
          </cell>
          <cell r="E12" t="str">
            <v>D</v>
          </cell>
        </row>
        <row r="13">
          <cell r="B13">
            <v>120</v>
          </cell>
          <cell r="C13" t="str">
            <v>ASET TIDAK LANCAR</v>
          </cell>
          <cell r="D13" t="str">
            <v>LPK</v>
          </cell>
          <cell r="E13" t="str">
            <v>D</v>
          </cell>
        </row>
        <row r="14">
          <cell r="B14">
            <v>121</v>
          </cell>
          <cell r="C14" t="str">
            <v xml:space="preserve">PERALATAN </v>
          </cell>
          <cell r="D14" t="str">
            <v>LPK</v>
          </cell>
          <cell r="E14" t="str">
            <v>D</v>
          </cell>
        </row>
        <row r="15">
          <cell r="B15">
            <v>122</v>
          </cell>
          <cell r="C15" t="str">
            <v xml:space="preserve">AKUMULASI PENYUSUTAN </v>
          </cell>
          <cell r="D15" t="str">
            <v>LPK</v>
          </cell>
          <cell r="E15" t="str">
            <v>K</v>
          </cell>
        </row>
        <row r="16">
          <cell r="B16">
            <v>200</v>
          </cell>
          <cell r="C16" t="str">
            <v>LIABILITAS</v>
          </cell>
          <cell r="D16" t="str">
            <v>LPK</v>
          </cell>
          <cell r="E16" t="str">
            <v>K</v>
          </cell>
        </row>
        <row r="17">
          <cell r="B17">
            <v>210</v>
          </cell>
          <cell r="C17" t="str">
            <v xml:space="preserve">LIABILITAS JANGKA PENDEK </v>
          </cell>
          <cell r="D17" t="str">
            <v>LPK</v>
          </cell>
          <cell r="E17" t="str">
            <v>K</v>
          </cell>
        </row>
        <row r="18">
          <cell r="B18">
            <v>211</v>
          </cell>
          <cell r="C18" t="str">
            <v>UTANG USAHA</v>
          </cell>
          <cell r="D18" t="str">
            <v>LPK</v>
          </cell>
          <cell r="E18" t="str">
            <v>K</v>
          </cell>
        </row>
        <row r="19">
          <cell r="B19">
            <v>220</v>
          </cell>
          <cell r="C19" t="str">
            <v>LIABILITAS JANGKA PANJANG</v>
          </cell>
          <cell r="D19" t="str">
            <v>LPK</v>
          </cell>
          <cell r="E19" t="str">
            <v>K</v>
          </cell>
        </row>
        <row r="20">
          <cell r="B20">
            <v>300</v>
          </cell>
          <cell r="C20" t="str">
            <v xml:space="preserve">MODAL </v>
          </cell>
          <cell r="D20" t="str">
            <v>LPK</v>
          </cell>
          <cell r="E20" t="str">
            <v>K</v>
          </cell>
        </row>
        <row r="21">
          <cell r="B21">
            <v>310</v>
          </cell>
          <cell r="C21" t="str">
            <v>MODAL</v>
          </cell>
          <cell r="D21" t="str">
            <v>LPK</v>
          </cell>
          <cell r="E21" t="str">
            <v>K</v>
          </cell>
        </row>
        <row r="22">
          <cell r="B22">
            <v>320</v>
          </cell>
          <cell r="C22" t="str">
            <v>PRIVE</v>
          </cell>
          <cell r="D22" t="str">
            <v>LPK</v>
          </cell>
          <cell r="E22" t="str">
            <v>D</v>
          </cell>
        </row>
        <row r="23">
          <cell r="B23">
            <v>330</v>
          </cell>
          <cell r="C23" t="str">
            <v>LABA/RUGI PERIODE BERJALAN</v>
          </cell>
          <cell r="D23" t="str">
            <v>LPK</v>
          </cell>
          <cell r="E23" t="str">
            <v>K</v>
          </cell>
        </row>
        <row r="24">
          <cell r="B24">
            <v>400</v>
          </cell>
          <cell r="C24" t="str">
            <v xml:space="preserve">PENDAPATAN </v>
          </cell>
          <cell r="D24" t="str">
            <v>LR</v>
          </cell>
          <cell r="E24" t="str">
            <v>K</v>
          </cell>
        </row>
        <row r="25">
          <cell r="B25">
            <v>410</v>
          </cell>
          <cell r="C25" t="str">
            <v>PENDAPATAN JASA</v>
          </cell>
          <cell r="D25" t="str">
            <v>LR</v>
          </cell>
          <cell r="E25" t="str">
            <v>K</v>
          </cell>
        </row>
        <row r="26">
          <cell r="B26">
            <v>500</v>
          </cell>
          <cell r="C26" t="str">
            <v xml:space="preserve">BEBAN </v>
          </cell>
          <cell r="D26" t="str">
            <v>LR</v>
          </cell>
          <cell r="E26" t="str">
            <v>D</v>
          </cell>
        </row>
        <row r="27">
          <cell r="B27">
            <v>510</v>
          </cell>
          <cell r="C27" t="str">
            <v xml:space="preserve">BEBAN GAJI KARYAWAN </v>
          </cell>
          <cell r="D27" t="str">
            <v>LR</v>
          </cell>
          <cell r="E27" t="str">
            <v>D</v>
          </cell>
        </row>
        <row r="28">
          <cell r="B28">
            <v>520</v>
          </cell>
          <cell r="C28" t="str">
            <v>BEBAN SERVICE</v>
          </cell>
          <cell r="D28" t="str">
            <v>LR</v>
          </cell>
          <cell r="E28" t="str">
            <v>D</v>
          </cell>
        </row>
        <row r="29">
          <cell r="B29">
            <v>530</v>
          </cell>
          <cell r="C29" t="str">
            <v>BEBAN IKLAN</v>
          </cell>
          <cell r="D29" t="str">
            <v>LR</v>
          </cell>
          <cell r="E29" t="str">
            <v>D</v>
          </cell>
        </row>
        <row r="30">
          <cell r="B30">
            <v>540</v>
          </cell>
          <cell r="C30" t="str">
            <v>BEBAN LISTRIK &amp; AIR</v>
          </cell>
          <cell r="D30" t="str">
            <v>LR</v>
          </cell>
          <cell r="E30" t="str">
            <v>D</v>
          </cell>
        </row>
        <row r="31">
          <cell r="B31">
            <v>550</v>
          </cell>
          <cell r="C31" t="str">
            <v>BEBAN PERLENGKAPAN</v>
          </cell>
          <cell r="D31" t="str">
            <v>LR</v>
          </cell>
          <cell r="E31" t="str">
            <v>D</v>
          </cell>
        </row>
      </sheetData>
      <sheetData sheetId="1"/>
      <sheetData sheetId="2">
        <row r="1">
          <cell r="A1" t="str">
            <v>LAPORAN KEUANGAN PT BERKAH SENTOSA</v>
          </cell>
        </row>
        <row r="2">
          <cell r="A2" t="str">
            <v>NERACA LAJUR</v>
          </cell>
        </row>
        <row r="3">
          <cell r="A3" t="str">
            <v>PERIODE JANUARI 2024</v>
          </cell>
        </row>
        <row r="5">
          <cell r="A5" t="str">
            <v>KODE AKUN</v>
          </cell>
          <cell r="B5" t="str">
            <v>NAMA AKUN</v>
          </cell>
          <cell r="C5" t="str">
            <v>POSISI</v>
          </cell>
          <cell r="D5" t="str">
            <v>SALDO NORMAL</v>
          </cell>
          <cell r="E5" t="str">
            <v>SALDO AWAL</v>
          </cell>
          <cell r="G5" t="str">
            <v>MUTASI JURNAL</v>
          </cell>
          <cell r="I5" t="str">
            <v>SALDO AKHIR</v>
          </cell>
          <cell r="K5" t="str">
            <v>LPK</v>
          </cell>
          <cell r="M5" t="str">
            <v>LR</v>
          </cell>
        </row>
        <row r="6">
          <cell r="E6" t="str">
            <v>DEBIT</v>
          </cell>
          <cell r="F6" t="str">
            <v>KREDIT</v>
          </cell>
          <cell r="G6" t="str">
            <v>DEBIT</v>
          </cell>
          <cell r="H6" t="str">
            <v>KREDIT</v>
          </cell>
          <cell r="I6" t="str">
            <v>DEBIT</v>
          </cell>
          <cell r="J6" t="str">
            <v>KREDIT</v>
          </cell>
          <cell r="K6" t="str">
            <v>DEBIT</v>
          </cell>
          <cell r="L6" t="str">
            <v>KREDIT</v>
          </cell>
          <cell r="M6" t="str">
            <v>DEBIT</v>
          </cell>
          <cell r="N6" t="str">
            <v>KREDIT</v>
          </cell>
        </row>
        <row r="7">
          <cell r="A7">
            <v>100</v>
          </cell>
          <cell r="B7" t="str">
            <v>ASET</v>
          </cell>
          <cell r="C7" t="str">
            <v>LPK</v>
          </cell>
          <cell r="D7" t="str">
            <v>D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110</v>
          </cell>
          <cell r="B8" t="str">
            <v>ASET LANCAR</v>
          </cell>
          <cell r="C8" t="str">
            <v>LPK</v>
          </cell>
          <cell r="D8" t="str">
            <v>D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>
            <v>111</v>
          </cell>
          <cell r="B9" t="str">
            <v xml:space="preserve">KAS </v>
          </cell>
          <cell r="C9" t="str">
            <v>LPK</v>
          </cell>
          <cell r="D9" t="str">
            <v>D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112</v>
          </cell>
          <cell r="B10" t="str">
            <v>PIUTANG USAHA</v>
          </cell>
          <cell r="C10" t="str">
            <v>LPK</v>
          </cell>
          <cell r="D10" t="str">
            <v>D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114</v>
          </cell>
          <cell r="B11" t="str">
            <v>PERLENGKAPAN</v>
          </cell>
          <cell r="C11" t="str">
            <v>LPK</v>
          </cell>
          <cell r="D11" t="str">
            <v>D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>
            <v>120</v>
          </cell>
          <cell r="B12" t="str">
            <v>ASET TIDAK LANCAR</v>
          </cell>
          <cell r="C12" t="str">
            <v>LPK</v>
          </cell>
          <cell r="D12" t="str">
            <v>D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121</v>
          </cell>
          <cell r="B13" t="str">
            <v xml:space="preserve">PERALATAN </v>
          </cell>
          <cell r="C13" t="str">
            <v>LPK</v>
          </cell>
          <cell r="D13" t="str">
            <v>D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122</v>
          </cell>
          <cell r="B14" t="str">
            <v xml:space="preserve">AKUMULASI PENYUSUTAN </v>
          </cell>
          <cell r="C14" t="str">
            <v>LPK</v>
          </cell>
          <cell r="D14" t="str">
            <v>K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200</v>
          </cell>
          <cell r="B15" t="str">
            <v>LIABILITAS</v>
          </cell>
          <cell r="C15" t="str">
            <v>LPK</v>
          </cell>
          <cell r="D15" t="str">
            <v>K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210</v>
          </cell>
          <cell r="B16" t="str">
            <v xml:space="preserve">LIABILITAS JANGKA PENDEK </v>
          </cell>
          <cell r="C16" t="str">
            <v>LPK</v>
          </cell>
          <cell r="D16" t="str">
            <v>K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211</v>
          </cell>
          <cell r="B17" t="str">
            <v>UTANG USAHA</v>
          </cell>
          <cell r="C17" t="str">
            <v>LPK</v>
          </cell>
          <cell r="D17" t="str">
            <v>K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220</v>
          </cell>
          <cell r="B18" t="str">
            <v>LIABILITAS JANGKA PANJANG</v>
          </cell>
          <cell r="C18" t="str">
            <v>LPK</v>
          </cell>
          <cell r="D18" t="str">
            <v>K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300</v>
          </cell>
          <cell r="B19" t="str">
            <v xml:space="preserve">MODAL </v>
          </cell>
          <cell r="C19" t="str">
            <v>LPK</v>
          </cell>
          <cell r="D19" t="str">
            <v>K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310</v>
          </cell>
          <cell r="B20" t="str">
            <v>MODAL</v>
          </cell>
          <cell r="C20" t="str">
            <v>LPK</v>
          </cell>
          <cell r="D20" t="str">
            <v>K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320</v>
          </cell>
          <cell r="B21" t="str">
            <v>PRIVE</v>
          </cell>
          <cell r="C21" t="str">
            <v>LPK</v>
          </cell>
          <cell r="D21" t="str">
            <v>D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>
            <v>330</v>
          </cell>
          <cell r="B22" t="str">
            <v>LABA/RUGI PERIODE BERJALAN</v>
          </cell>
          <cell r="C22" t="str">
            <v>LPK</v>
          </cell>
          <cell r="D22" t="str">
            <v>K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>
            <v>400</v>
          </cell>
          <cell r="B23" t="str">
            <v xml:space="preserve">PENDAPATAN </v>
          </cell>
          <cell r="C23" t="str">
            <v>LR</v>
          </cell>
          <cell r="D23" t="str">
            <v>K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410</v>
          </cell>
          <cell r="B24" t="str">
            <v>PENDAPATAN JASA</v>
          </cell>
          <cell r="C24" t="str">
            <v>LR</v>
          </cell>
          <cell r="D24" t="str">
            <v>K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>
            <v>500</v>
          </cell>
          <cell r="B25" t="str">
            <v xml:space="preserve">BEBAN </v>
          </cell>
          <cell r="C25" t="str">
            <v>LR</v>
          </cell>
          <cell r="D25" t="str">
            <v>D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510</v>
          </cell>
          <cell r="B26" t="str">
            <v xml:space="preserve">BEBAN GAJI KARYAWAN </v>
          </cell>
          <cell r="C26" t="str">
            <v>LR</v>
          </cell>
          <cell r="D26" t="str">
            <v>D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520</v>
          </cell>
          <cell r="B27" t="str">
            <v>BEBAN SERVICE</v>
          </cell>
          <cell r="C27" t="str">
            <v>LR</v>
          </cell>
          <cell r="D27" t="str">
            <v>D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530</v>
          </cell>
          <cell r="B28" t="str">
            <v>BEBAN IKLAN</v>
          </cell>
          <cell r="C28" t="str">
            <v>LR</v>
          </cell>
          <cell r="D28" t="str">
            <v>D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540</v>
          </cell>
          <cell r="B29" t="str">
            <v>BEBAN LISTRIK &amp; AIR</v>
          </cell>
          <cell r="C29" t="str">
            <v>LR</v>
          </cell>
          <cell r="D29" t="str">
            <v>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>
            <v>550</v>
          </cell>
          <cell r="B30" t="str">
            <v>BEBAN PERLENGKAPAN</v>
          </cell>
          <cell r="C30" t="str">
            <v>LR</v>
          </cell>
          <cell r="D30" t="str">
            <v>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L32">
            <v>1750000</v>
          </cell>
        </row>
        <row r="33">
          <cell r="K33">
            <v>0</v>
          </cell>
          <cell r="L33">
            <v>1750000</v>
          </cell>
          <cell r="N33">
            <v>0</v>
          </cell>
        </row>
      </sheetData>
      <sheetData sheetId="3">
        <row r="19">
          <cell r="G19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90BED-8E45-4E69-9F2A-2A6BCF428921}">
  <dimension ref="A2:F31"/>
  <sheetViews>
    <sheetView workbookViewId="0">
      <selection activeCell="G5" sqref="G5"/>
    </sheetView>
  </sheetViews>
  <sheetFormatPr defaultRowHeight="15" x14ac:dyDescent="0.25"/>
  <cols>
    <col min="1" max="1" width="12" style="18" bestFit="1" customWidth="1"/>
    <col min="2" max="2" width="28.140625" bestFit="1" customWidth="1"/>
    <col min="3" max="3" width="9.140625" style="18"/>
    <col min="4" max="4" width="15.7109375" style="18" bestFit="1" customWidth="1"/>
    <col min="5" max="5" width="13.140625" bestFit="1" customWidth="1"/>
  </cols>
  <sheetData>
    <row r="2" spans="1:6" x14ac:dyDescent="0.25">
      <c r="A2" s="1" t="s">
        <v>0</v>
      </c>
      <c r="B2" s="2"/>
      <c r="C2" s="2"/>
      <c r="D2" s="2"/>
      <c r="E2" s="2"/>
      <c r="F2" s="3"/>
    </row>
    <row r="3" spans="1:6" x14ac:dyDescent="0.25">
      <c r="A3" s="4" t="s">
        <v>1</v>
      </c>
      <c r="B3" s="5"/>
      <c r="C3" s="5"/>
      <c r="D3" s="5"/>
      <c r="E3" s="5"/>
      <c r="F3" s="6"/>
    </row>
    <row r="4" spans="1:6" x14ac:dyDescent="0.25">
      <c r="A4" s="7" t="s">
        <v>2</v>
      </c>
      <c r="B4" s="8"/>
      <c r="C4" s="8"/>
      <c r="D4" s="8"/>
      <c r="E4" s="8"/>
      <c r="F4" s="9"/>
    </row>
    <row r="6" spans="1:6" x14ac:dyDescent="0.25">
      <c r="A6" s="10" t="s">
        <v>3</v>
      </c>
      <c r="B6" s="10" t="s">
        <v>4</v>
      </c>
      <c r="C6" s="10" t="s">
        <v>5</v>
      </c>
      <c r="D6" s="10" t="s">
        <v>6</v>
      </c>
      <c r="E6" s="11" t="s">
        <v>7</v>
      </c>
      <c r="F6" s="11"/>
    </row>
    <row r="7" spans="1:6" x14ac:dyDescent="0.25">
      <c r="A7" s="10"/>
      <c r="B7" s="10"/>
      <c r="C7" s="10"/>
      <c r="D7" s="10"/>
      <c r="E7" s="12" t="s">
        <v>8</v>
      </c>
      <c r="F7" s="12" t="s">
        <v>9</v>
      </c>
    </row>
    <row r="8" spans="1:6" x14ac:dyDescent="0.25">
      <c r="A8" s="12">
        <v>100</v>
      </c>
      <c r="B8" s="13" t="s">
        <v>10</v>
      </c>
      <c r="C8" s="14" t="s">
        <v>11</v>
      </c>
      <c r="D8" s="14" t="s">
        <v>12</v>
      </c>
      <c r="E8" s="15"/>
      <c r="F8" s="15"/>
    </row>
    <row r="9" spans="1:6" x14ac:dyDescent="0.25">
      <c r="A9" s="12">
        <v>110</v>
      </c>
      <c r="B9" s="13" t="s">
        <v>13</v>
      </c>
      <c r="C9" s="14" t="s">
        <v>11</v>
      </c>
      <c r="D9" s="14" t="s">
        <v>12</v>
      </c>
      <c r="E9" s="15"/>
      <c r="F9" s="15"/>
    </row>
    <row r="10" spans="1:6" x14ac:dyDescent="0.25">
      <c r="A10" s="14">
        <v>111</v>
      </c>
      <c r="B10" s="15" t="s">
        <v>14</v>
      </c>
      <c r="C10" s="14" t="s">
        <v>11</v>
      </c>
      <c r="D10" s="14" t="s">
        <v>12</v>
      </c>
      <c r="E10" s="15"/>
      <c r="F10" s="15"/>
    </row>
    <row r="11" spans="1:6" x14ac:dyDescent="0.25">
      <c r="A11" s="14">
        <v>112</v>
      </c>
      <c r="B11" s="15" t="s">
        <v>15</v>
      </c>
      <c r="C11" s="14" t="s">
        <v>11</v>
      </c>
      <c r="D11" s="14" t="s">
        <v>12</v>
      </c>
      <c r="E11" s="15"/>
      <c r="F11" s="15"/>
    </row>
    <row r="12" spans="1:6" x14ac:dyDescent="0.25">
      <c r="A12" s="14">
        <v>114</v>
      </c>
      <c r="B12" s="15" t="s">
        <v>16</v>
      </c>
      <c r="C12" s="14" t="s">
        <v>11</v>
      </c>
      <c r="D12" s="14" t="s">
        <v>12</v>
      </c>
      <c r="E12" s="15"/>
      <c r="F12" s="15"/>
    </row>
    <row r="13" spans="1:6" x14ac:dyDescent="0.25">
      <c r="A13" s="12">
        <v>120</v>
      </c>
      <c r="B13" s="13" t="s">
        <v>17</v>
      </c>
      <c r="C13" s="14" t="s">
        <v>11</v>
      </c>
      <c r="D13" s="14" t="s">
        <v>12</v>
      </c>
      <c r="E13" s="15"/>
      <c r="F13" s="15"/>
    </row>
    <row r="14" spans="1:6" x14ac:dyDescent="0.25">
      <c r="A14" s="14">
        <v>121</v>
      </c>
      <c r="B14" s="15" t="s">
        <v>18</v>
      </c>
      <c r="C14" s="14" t="s">
        <v>11</v>
      </c>
      <c r="D14" s="14" t="s">
        <v>12</v>
      </c>
      <c r="E14" s="15"/>
      <c r="F14" s="15"/>
    </row>
    <row r="15" spans="1:6" x14ac:dyDescent="0.25">
      <c r="A15" s="14">
        <v>122</v>
      </c>
      <c r="B15" s="15" t="s">
        <v>19</v>
      </c>
      <c r="C15" s="14" t="s">
        <v>11</v>
      </c>
      <c r="D15" s="14" t="s">
        <v>20</v>
      </c>
      <c r="E15" s="15"/>
      <c r="F15" s="15"/>
    </row>
    <row r="16" spans="1:6" x14ac:dyDescent="0.25">
      <c r="A16" s="12">
        <v>200</v>
      </c>
      <c r="B16" s="13" t="s">
        <v>21</v>
      </c>
      <c r="C16" s="14" t="s">
        <v>11</v>
      </c>
      <c r="D16" s="14" t="s">
        <v>20</v>
      </c>
      <c r="E16" s="15"/>
      <c r="F16" s="15"/>
    </row>
    <row r="17" spans="1:6" x14ac:dyDescent="0.25">
      <c r="A17" s="12">
        <v>210</v>
      </c>
      <c r="B17" s="13" t="s">
        <v>22</v>
      </c>
      <c r="C17" s="14" t="s">
        <v>11</v>
      </c>
      <c r="D17" s="14" t="s">
        <v>20</v>
      </c>
      <c r="E17" s="15"/>
      <c r="F17" s="15"/>
    </row>
    <row r="18" spans="1:6" x14ac:dyDescent="0.25">
      <c r="A18" s="16">
        <v>211</v>
      </c>
      <c r="B18" s="17" t="s">
        <v>23</v>
      </c>
      <c r="C18" s="14" t="s">
        <v>11</v>
      </c>
      <c r="D18" s="14" t="s">
        <v>20</v>
      </c>
      <c r="E18" s="15"/>
      <c r="F18" s="15"/>
    </row>
    <row r="19" spans="1:6" x14ac:dyDescent="0.25">
      <c r="A19" s="12">
        <v>220</v>
      </c>
      <c r="B19" s="13" t="s">
        <v>24</v>
      </c>
      <c r="C19" s="14" t="s">
        <v>11</v>
      </c>
      <c r="D19" s="14" t="s">
        <v>20</v>
      </c>
      <c r="E19" s="15"/>
      <c r="F19" s="15"/>
    </row>
    <row r="20" spans="1:6" x14ac:dyDescent="0.25">
      <c r="A20" s="12">
        <v>300</v>
      </c>
      <c r="B20" s="13" t="s">
        <v>25</v>
      </c>
      <c r="C20" s="14" t="s">
        <v>11</v>
      </c>
      <c r="D20" s="14" t="s">
        <v>20</v>
      </c>
      <c r="E20" s="15"/>
      <c r="F20" s="15"/>
    </row>
    <row r="21" spans="1:6" x14ac:dyDescent="0.25">
      <c r="A21" s="14">
        <v>310</v>
      </c>
      <c r="B21" s="15" t="s">
        <v>26</v>
      </c>
      <c r="C21" s="14" t="s">
        <v>11</v>
      </c>
      <c r="D21" s="14" t="s">
        <v>20</v>
      </c>
      <c r="E21" s="15"/>
      <c r="F21" s="15"/>
    </row>
    <row r="22" spans="1:6" x14ac:dyDescent="0.25">
      <c r="A22" s="14">
        <v>320</v>
      </c>
      <c r="B22" s="15" t="s">
        <v>27</v>
      </c>
      <c r="C22" s="14" t="s">
        <v>11</v>
      </c>
      <c r="D22" s="14" t="s">
        <v>12</v>
      </c>
      <c r="E22" s="15"/>
      <c r="F22" s="15"/>
    </row>
    <row r="23" spans="1:6" x14ac:dyDescent="0.25">
      <c r="A23" s="14">
        <v>330</v>
      </c>
      <c r="B23" s="15" t="s">
        <v>28</v>
      </c>
      <c r="C23" s="14" t="s">
        <v>11</v>
      </c>
      <c r="D23" s="14" t="s">
        <v>20</v>
      </c>
      <c r="E23" s="15"/>
      <c r="F23" s="15"/>
    </row>
    <row r="24" spans="1:6" x14ac:dyDescent="0.25">
      <c r="A24" s="12">
        <v>400</v>
      </c>
      <c r="B24" s="13" t="s">
        <v>29</v>
      </c>
      <c r="C24" s="14" t="s">
        <v>30</v>
      </c>
      <c r="D24" s="14" t="s">
        <v>20</v>
      </c>
      <c r="E24" s="15"/>
      <c r="F24" s="15"/>
    </row>
    <row r="25" spans="1:6" x14ac:dyDescent="0.25">
      <c r="A25" s="14">
        <v>410</v>
      </c>
      <c r="B25" s="15" t="s">
        <v>31</v>
      </c>
      <c r="C25" s="14" t="s">
        <v>30</v>
      </c>
      <c r="D25" s="14" t="s">
        <v>20</v>
      </c>
      <c r="E25" s="15"/>
      <c r="F25" s="15"/>
    </row>
    <row r="26" spans="1:6" x14ac:dyDescent="0.25">
      <c r="A26" s="12">
        <v>500</v>
      </c>
      <c r="B26" s="13" t="s">
        <v>32</v>
      </c>
      <c r="C26" s="14" t="s">
        <v>30</v>
      </c>
      <c r="D26" s="14" t="s">
        <v>12</v>
      </c>
      <c r="E26" s="15"/>
      <c r="F26" s="15"/>
    </row>
    <row r="27" spans="1:6" x14ac:dyDescent="0.25">
      <c r="A27" s="14">
        <v>510</v>
      </c>
      <c r="B27" s="15" t="s">
        <v>33</v>
      </c>
      <c r="C27" s="14" t="s">
        <v>30</v>
      </c>
      <c r="D27" s="14" t="s">
        <v>12</v>
      </c>
      <c r="E27" s="15"/>
      <c r="F27" s="15"/>
    </row>
    <row r="28" spans="1:6" x14ac:dyDescent="0.25">
      <c r="A28" s="14">
        <v>520</v>
      </c>
      <c r="B28" s="15" t="s">
        <v>34</v>
      </c>
      <c r="C28" s="14" t="s">
        <v>30</v>
      </c>
      <c r="D28" s="14" t="s">
        <v>12</v>
      </c>
      <c r="E28" s="15"/>
      <c r="F28" s="15"/>
    </row>
    <row r="29" spans="1:6" x14ac:dyDescent="0.25">
      <c r="A29" s="14">
        <v>530</v>
      </c>
      <c r="B29" s="15" t="s">
        <v>35</v>
      </c>
      <c r="C29" s="14" t="s">
        <v>30</v>
      </c>
      <c r="D29" s="14" t="s">
        <v>12</v>
      </c>
      <c r="E29" s="15"/>
      <c r="F29" s="15"/>
    </row>
    <row r="30" spans="1:6" x14ac:dyDescent="0.25">
      <c r="A30" s="14">
        <v>540</v>
      </c>
      <c r="B30" s="15" t="s">
        <v>36</v>
      </c>
      <c r="C30" s="14" t="s">
        <v>30</v>
      </c>
      <c r="D30" s="14" t="s">
        <v>12</v>
      </c>
      <c r="E30" s="15"/>
      <c r="F30" s="15"/>
    </row>
    <row r="31" spans="1:6" x14ac:dyDescent="0.25">
      <c r="A31" s="14">
        <v>550</v>
      </c>
      <c r="B31" s="15" t="s">
        <v>37</v>
      </c>
      <c r="C31" s="14" t="s">
        <v>30</v>
      </c>
      <c r="D31" s="14" t="s">
        <v>12</v>
      </c>
      <c r="E31" s="15"/>
      <c r="F31" s="15"/>
    </row>
  </sheetData>
  <mergeCells count="8">
    <mergeCell ref="A2:F2"/>
    <mergeCell ref="A3:F3"/>
    <mergeCell ref="A4:F4"/>
    <mergeCell ref="A6:A7"/>
    <mergeCell ref="B6:B7"/>
    <mergeCell ref="C6:C7"/>
    <mergeCell ref="D6:D7"/>
    <mergeCell ref="E6:F6"/>
  </mergeCells>
  <dataValidations count="2">
    <dataValidation type="list" allowBlank="1" showInputMessage="1" showErrorMessage="1" errorTitle="EROR" error="Silahkan Pilih Salah Satu " sqref="C8:C31" xr:uid="{BE74275D-EF54-484E-BAAB-8C2A0946845F}">
      <formula1>"LPK,LR"</formula1>
    </dataValidation>
    <dataValidation type="list" allowBlank="1" showInputMessage="1" showErrorMessage="1" errorTitle="EROR" error="Silahkan Pilih Salah Satu" sqref="D8:D31" xr:uid="{2EF207BD-7FE6-4FCF-87F2-BEE1379EC36A}">
      <formula1>"D,K"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A909-407A-4704-8985-FC1DB01340EC}">
  <dimension ref="B2:I43"/>
  <sheetViews>
    <sheetView workbookViewId="0">
      <selection activeCell="D17" sqref="D17"/>
    </sheetView>
  </sheetViews>
  <sheetFormatPr defaultRowHeight="15" x14ac:dyDescent="0.25"/>
  <cols>
    <col min="2" max="2" width="10.7109375" bestFit="1" customWidth="1"/>
    <col min="3" max="3" width="14.140625" bestFit="1" customWidth="1"/>
    <col min="4" max="4" width="70.85546875" bestFit="1" customWidth="1"/>
    <col min="5" max="5" width="12" bestFit="1" customWidth="1"/>
    <col min="6" max="6" width="24.85546875" bestFit="1" customWidth="1"/>
    <col min="7" max="8" width="14" bestFit="1" customWidth="1"/>
    <col min="9" max="9" width="13.7109375" bestFit="1" customWidth="1"/>
  </cols>
  <sheetData>
    <row r="2" spans="2:9" x14ac:dyDescent="0.25">
      <c r="B2" s="1" t="str">
        <f>[1]COA!B2</f>
        <v>LAPORAN KEUANGAN PT BERKAH SENTOSA</v>
      </c>
      <c r="C2" s="2"/>
      <c r="D2" s="2"/>
      <c r="E2" s="2"/>
      <c r="F2" s="2"/>
      <c r="G2" s="2"/>
      <c r="H2" s="3"/>
    </row>
    <row r="3" spans="2:9" x14ac:dyDescent="0.25">
      <c r="B3" s="4" t="s">
        <v>38</v>
      </c>
      <c r="C3" s="5"/>
      <c r="D3" s="5"/>
      <c r="E3" s="5"/>
      <c r="F3" s="5"/>
      <c r="G3" s="5"/>
      <c r="H3" s="6"/>
    </row>
    <row r="4" spans="2:9" x14ac:dyDescent="0.25">
      <c r="B4" s="7" t="str">
        <f>[1]COA!B4</f>
        <v>PERIODE JANUARI 2024</v>
      </c>
      <c r="C4" s="8"/>
      <c r="D4" s="8"/>
      <c r="E4" s="8"/>
      <c r="F4" s="8"/>
      <c r="G4" s="8"/>
      <c r="H4" s="9"/>
    </row>
    <row r="6" spans="2:9" x14ac:dyDescent="0.25">
      <c r="G6" s="19">
        <f>SUBTOTAL(9,G8:G44)</f>
        <v>0</v>
      </c>
      <c r="H6" s="19">
        <f>SUBTOTAL(9,H8:H44)</f>
        <v>0</v>
      </c>
      <c r="I6" s="20">
        <f>G6-H6</f>
        <v>0</v>
      </c>
    </row>
    <row r="7" spans="2:9" x14ac:dyDescent="0.25">
      <c r="B7" s="12" t="s">
        <v>39</v>
      </c>
      <c r="C7" s="12" t="s">
        <v>40</v>
      </c>
      <c r="D7" s="12" t="s">
        <v>41</v>
      </c>
      <c r="E7" s="12" t="s">
        <v>3</v>
      </c>
      <c r="F7" s="12" t="s">
        <v>4</v>
      </c>
      <c r="G7" s="21" t="s">
        <v>42</v>
      </c>
      <c r="H7" s="21" t="s">
        <v>43</v>
      </c>
    </row>
    <row r="8" spans="2:9" x14ac:dyDescent="0.25">
      <c r="B8" s="22"/>
      <c r="C8" s="15"/>
      <c r="D8" s="15"/>
      <c r="E8" s="14"/>
      <c r="F8" s="15" t="str">
        <f t="shared" ref="F8:F43" si="0">IFERROR(IF(OR(B8="",E8=""),"",VLOOKUP(E8,T_AKUN,2,FALSE)),0)</f>
        <v/>
      </c>
      <c r="G8" s="23"/>
      <c r="H8" s="23"/>
    </row>
    <row r="9" spans="2:9" x14ac:dyDescent="0.25">
      <c r="B9" s="22"/>
      <c r="C9" s="15"/>
      <c r="D9" s="15"/>
      <c r="E9" s="14"/>
      <c r="F9" s="15" t="str">
        <f t="shared" si="0"/>
        <v/>
      </c>
      <c r="G9" s="23"/>
      <c r="H9" s="23"/>
    </row>
    <row r="10" spans="2:9" x14ac:dyDescent="0.25">
      <c r="B10" s="22"/>
      <c r="C10" s="15"/>
      <c r="D10" s="15"/>
      <c r="E10" s="14"/>
      <c r="F10" s="15" t="str">
        <f t="shared" si="0"/>
        <v/>
      </c>
      <c r="G10" s="23"/>
      <c r="H10" s="23"/>
    </row>
    <row r="11" spans="2:9" x14ac:dyDescent="0.25">
      <c r="B11" s="22"/>
      <c r="C11" s="15"/>
      <c r="D11" s="15"/>
      <c r="E11" s="14"/>
      <c r="F11" s="15" t="str">
        <f t="shared" si="0"/>
        <v/>
      </c>
      <c r="G11" s="23"/>
      <c r="H11" s="23"/>
    </row>
    <row r="12" spans="2:9" x14ac:dyDescent="0.25">
      <c r="B12" s="22"/>
      <c r="C12" s="15"/>
      <c r="D12" s="15"/>
      <c r="E12" s="14"/>
      <c r="F12" s="15" t="str">
        <f t="shared" si="0"/>
        <v/>
      </c>
      <c r="G12" s="23"/>
      <c r="H12" s="23"/>
    </row>
    <row r="13" spans="2:9" x14ac:dyDescent="0.25">
      <c r="B13" s="22"/>
      <c r="C13" s="15"/>
      <c r="D13" s="15"/>
      <c r="E13" s="16"/>
      <c r="F13" s="15" t="str">
        <f t="shared" si="0"/>
        <v/>
      </c>
      <c r="G13" s="23"/>
      <c r="H13" s="23"/>
    </row>
    <row r="14" spans="2:9" x14ac:dyDescent="0.25">
      <c r="B14" s="22"/>
      <c r="C14" s="15"/>
      <c r="D14" s="15"/>
      <c r="E14" s="14"/>
      <c r="F14" s="15" t="str">
        <f t="shared" si="0"/>
        <v/>
      </c>
      <c r="G14" s="23"/>
      <c r="H14" s="23"/>
    </row>
    <row r="15" spans="2:9" x14ac:dyDescent="0.25">
      <c r="B15" s="22"/>
      <c r="C15" s="15"/>
      <c r="D15" s="15"/>
      <c r="E15" s="14"/>
      <c r="F15" s="15" t="str">
        <f t="shared" si="0"/>
        <v/>
      </c>
      <c r="G15" s="23"/>
      <c r="H15" s="23"/>
    </row>
    <row r="16" spans="2:9" x14ac:dyDescent="0.25">
      <c r="B16" s="22"/>
      <c r="C16" s="15"/>
      <c r="D16" s="15"/>
      <c r="E16" s="14"/>
      <c r="F16" s="15" t="str">
        <f t="shared" si="0"/>
        <v/>
      </c>
      <c r="G16" s="23"/>
      <c r="H16" s="23"/>
    </row>
    <row r="17" spans="2:8" x14ac:dyDescent="0.25">
      <c r="B17" s="22"/>
      <c r="C17" s="15"/>
      <c r="D17" s="15"/>
      <c r="E17" s="14"/>
      <c r="F17" s="15" t="str">
        <f t="shared" si="0"/>
        <v/>
      </c>
      <c r="G17" s="23"/>
      <c r="H17" s="23"/>
    </row>
    <row r="18" spans="2:8" x14ac:dyDescent="0.25">
      <c r="B18" s="22"/>
      <c r="C18" s="15"/>
      <c r="D18" s="15"/>
      <c r="E18" s="14"/>
      <c r="F18" s="15" t="str">
        <f t="shared" si="0"/>
        <v/>
      </c>
      <c r="G18" s="23"/>
      <c r="H18" s="23"/>
    </row>
    <row r="19" spans="2:8" x14ac:dyDescent="0.25">
      <c r="B19" s="22"/>
      <c r="C19" s="15"/>
      <c r="D19" s="15"/>
      <c r="E19" s="14"/>
      <c r="F19" s="15" t="str">
        <f t="shared" si="0"/>
        <v/>
      </c>
      <c r="G19" s="23"/>
      <c r="H19" s="23"/>
    </row>
    <row r="20" spans="2:8" x14ac:dyDescent="0.25">
      <c r="B20" s="22"/>
      <c r="C20" s="15"/>
      <c r="D20" s="15"/>
      <c r="E20" s="14"/>
      <c r="F20" s="15" t="str">
        <f t="shared" si="0"/>
        <v/>
      </c>
      <c r="G20" s="23"/>
      <c r="H20" s="23"/>
    </row>
    <row r="21" spans="2:8" x14ac:dyDescent="0.25">
      <c r="B21" s="22"/>
      <c r="C21" s="15"/>
      <c r="D21" s="15"/>
      <c r="E21" s="16"/>
      <c r="F21" s="15" t="str">
        <f t="shared" si="0"/>
        <v/>
      </c>
      <c r="G21" s="23"/>
      <c r="H21" s="23"/>
    </row>
    <row r="22" spans="2:8" x14ac:dyDescent="0.25">
      <c r="B22" s="22"/>
      <c r="C22" s="15"/>
      <c r="D22" s="15"/>
      <c r="E22" s="14"/>
      <c r="F22" s="15" t="str">
        <f t="shared" si="0"/>
        <v/>
      </c>
      <c r="G22" s="23"/>
      <c r="H22" s="23"/>
    </row>
    <row r="23" spans="2:8" x14ac:dyDescent="0.25">
      <c r="B23" s="22"/>
      <c r="C23" s="15"/>
      <c r="D23" s="15"/>
      <c r="E23" s="14"/>
      <c r="F23" s="15" t="str">
        <f t="shared" si="0"/>
        <v/>
      </c>
      <c r="G23" s="23"/>
      <c r="H23" s="23"/>
    </row>
    <row r="24" spans="2:8" x14ac:dyDescent="0.25">
      <c r="B24" s="22"/>
      <c r="C24" s="15"/>
      <c r="D24" s="15"/>
      <c r="E24" s="14"/>
      <c r="F24" s="15" t="str">
        <f t="shared" si="0"/>
        <v/>
      </c>
      <c r="G24" s="23"/>
      <c r="H24" s="23"/>
    </row>
    <row r="25" spans="2:8" x14ac:dyDescent="0.25">
      <c r="B25" s="22"/>
      <c r="C25" s="15"/>
      <c r="D25" s="15"/>
      <c r="E25" s="14"/>
      <c r="F25" s="15" t="str">
        <f t="shared" si="0"/>
        <v/>
      </c>
      <c r="G25" s="23"/>
      <c r="H25" s="23"/>
    </row>
    <row r="26" spans="2:8" x14ac:dyDescent="0.25">
      <c r="B26" s="22"/>
      <c r="C26" s="15"/>
      <c r="D26" s="15"/>
      <c r="E26" s="14"/>
      <c r="F26" s="15" t="str">
        <f t="shared" si="0"/>
        <v/>
      </c>
      <c r="G26" s="23"/>
      <c r="H26" s="23"/>
    </row>
    <row r="27" spans="2:8" x14ac:dyDescent="0.25">
      <c r="B27" s="22"/>
      <c r="C27" s="15"/>
      <c r="D27" s="15"/>
      <c r="E27" s="14"/>
      <c r="F27" s="15" t="str">
        <f t="shared" si="0"/>
        <v/>
      </c>
      <c r="G27" s="23"/>
      <c r="H27" s="23"/>
    </row>
    <row r="28" spans="2:8" x14ac:dyDescent="0.25">
      <c r="B28" s="22"/>
      <c r="C28" s="15"/>
      <c r="D28" s="15"/>
      <c r="E28" s="14"/>
      <c r="F28" s="15" t="str">
        <f t="shared" si="0"/>
        <v/>
      </c>
      <c r="G28" s="23"/>
      <c r="H28" s="23"/>
    </row>
    <row r="29" spans="2:8" x14ac:dyDescent="0.25">
      <c r="B29" s="22"/>
      <c r="C29" s="15"/>
      <c r="D29" s="15"/>
      <c r="E29" s="14"/>
      <c r="F29" s="15" t="str">
        <f t="shared" si="0"/>
        <v/>
      </c>
      <c r="G29" s="23"/>
      <c r="H29" s="23"/>
    </row>
    <row r="30" spans="2:8" x14ac:dyDescent="0.25">
      <c r="B30" s="22"/>
      <c r="C30" s="15"/>
      <c r="D30" s="15"/>
      <c r="E30" s="14"/>
      <c r="F30" s="15" t="str">
        <f t="shared" si="0"/>
        <v/>
      </c>
      <c r="G30" s="23"/>
      <c r="H30" s="23"/>
    </row>
    <row r="31" spans="2:8" x14ac:dyDescent="0.25">
      <c r="B31" s="22"/>
      <c r="C31" s="15"/>
      <c r="D31" s="15"/>
      <c r="E31" s="14"/>
      <c r="F31" s="15" t="str">
        <f t="shared" si="0"/>
        <v/>
      </c>
      <c r="G31" s="23"/>
      <c r="H31" s="23"/>
    </row>
    <row r="32" spans="2:8" x14ac:dyDescent="0.25">
      <c r="B32" s="22"/>
      <c r="C32" s="15"/>
      <c r="D32" s="15"/>
      <c r="E32" s="14"/>
      <c r="F32" s="15" t="str">
        <f t="shared" si="0"/>
        <v/>
      </c>
      <c r="G32" s="15"/>
      <c r="H32" s="15"/>
    </row>
    <row r="33" spans="2:8" x14ac:dyDescent="0.25">
      <c r="B33" s="22"/>
      <c r="C33" s="15"/>
      <c r="D33" s="15"/>
      <c r="E33" s="14"/>
      <c r="F33" s="15" t="str">
        <f t="shared" si="0"/>
        <v/>
      </c>
      <c r="G33" s="15"/>
      <c r="H33" s="15"/>
    </row>
    <row r="34" spans="2:8" x14ac:dyDescent="0.25">
      <c r="B34" s="22"/>
      <c r="C34" s="15"/>
      <c r="D34" s="15"/>
      <c r="E34" s="14"/>
      <c r="F34" s="15" t="str">
        <f t="shared" si="0"/>
        <v/>
      </c>
      <c r="G34" s="15"/>
      <c r="H34" s="15"/>
    </row>
    <row r="35" spans="2:8" x14ac:dyDescent="0.25">
      <c r="B35" s="22"/>
      <c r="C35" s="15"/>
      <c r="D35" s="15"/>
      <c r="E35" s="14"/>
      <c r="F35" s="15" t="str">
        <f t="shared" si="0"/>
        <v/>
      </c>
      <c r="G35" s="15"/>
      <c r="H35" s="15"/>
    </row>
    <row r="36" spans="2:8" x14ac:dyDescent="0.25">
      <c r="B36" s="22"/>
      <c r="C36" s="15"/>
      <c r="D36" s="15"/>
      <c r="E36" s="14"/>
      <c r="F36" s="15" t="str">
        <f t="shared" si="0"/>
        <v/>
      </c>
      <c r="G36" s="15"/>
      <c r="H36" s="15"/>
    </row>
    <row r="37" spans="2:8" x14ac:dyDescent="0.25">
      <c r="B37" s="22"/>
      <c r="C37" s="15"/>
      <c r="D37" s="15"/>
      <c r="E37" s="14"/>
      <c r="F37" s="15" t="str">
        <f t="shared" si="0"/>
        <v/>
      </c>
      <c r="G37" s="15"/>
      <c r="H37" s="15"/>
    </row>
    <row r="38" spans="2:8" x14ac:dyDescent="0.25">
      <c r="B38" s="22"/>
      <c r="C38" s="15"/>
      <c r="D38" s="15"/>
      <c r="E38" s="15"/>
      <c r="F38" s="15" t="str">
        <f t="shared" si="0"/>
        <v/>
      </c>
      <c r="G38" s="15"/>
      <c r="H38" s="15"/>
    </row>
    <row r="39" spans="2:8" x14ac:dyDescent="0.25">
      <c r="B39" s="22"/>
      <c r="C39" s="15"/>
      <c r="D39" s="15"/>
      <c r="E39" s="15"/>
      <c r="F39" s="15" t="str">
        <f t="shared" si="0"/>
        <v/>
      </c>
      <c r="G39" s="15"/>
      <c r="H39" s="15"/>
    </row>
    <row r="40" spans="2:8" x14ac:dyDescent="0.25">
      <c r="B40" s="22"/>
      <c r="C40" s="15"/>
      <c r="D40" s="15"/>
      <c r="E40" s="15"/>
      <c r="F40" s="15" t="str">
        <f t="shared" si="0"/>
        <v/>
      </c>
      <c r="G40" s="15"/>
      <c r="H40" s="15"/>
    </row>
    <row r="41" spans="2:8" x14ac:dyDescent="0.25">
      <c r="B41" s="22"/>
      <c r="C41" s="15"/>
      <c r="D41" s="15"/>
      <c r="E41" s="15"/>
      <c r="F41" s="15" t="str">
        <f t="shared" si="0"/>
        <v/>
      </c>
      <c r="G41" s="15"/>
      <c r="H41" s="15"/>
    </row>
    <row r="42" spans="2:8" x14ac:dyDescent="0.25">
      <c r="B42" s="22"/>
      <c r="C42" s="15"/>
      <c r="D42" s="15"/>
      <c r="E42" s="15"/>
      <c r="F42" s="15" t="str">
        <f t="shared" si="0"/>
        <v/>
      </c>
      <c r="G42" s="15"/>
      <c r="H42" s="15"/>
    </row>
    <row r="43" spans="2:8" x14ac:dyDescent="0.25">
      <c r="B43" s="22"/>
      <c r="C43" s="15"/>
      <c r="D43" s="15"/>
      <c r="E43" s="15"/>
      <c r="F43" s="15" t="str">
        <f t="shared" si="0"/>
        <v/>
      </c>
      <c r="G43" s="15"/>
      <c r="H43" s="15"/>
    </row>
  </sheetData>
  <mergeCells count="3">
    <mergeCell ref="B2:H2"/>
    <mergeCell ref="B3:H3"/>
    <mergeCell ref="B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AF7BF-4EDA-4A1E-A64F-D8A26D9753BE}">
  <dimension ref="A1:N33"/>
  <sheetViews>
    <sheetView workbookViewId="0">
      <selection activeCell="A7" sqref="A7"/>
    </sheetView>
  </sheetViews>
  <sheetFormatPr defaultRowHeight="15" x14ac:dyDescent="0.25"/>
  <cols>
    <col min="1" max="1" width="11.42578125" bestFit="1" customWidth="1"/>
    <col min="2" max="2" width="28.140625" bestFit="1" customWidth="1"/>
    <col min="3" max="3" width="6.7109375" bestFit="1" customWidth="1"/>
    <col min="4" max="4" width="15.28515625" bestFit="1" customWidth="1"/>
    <col min="5" max="5" width="7.42578125" bestFit="1" customWidth="1"/>
    <col min="6" max="6" width="8.5703125" bestFit="1" customWidth="1"/>
    <col min="7" max="12" width="14" bestFit="1" customWidth="1"/>
    <col min="13" max="14" width="12.85546875" bestFit="1" customWidth="1"/>
  </cols>
  <sheetData>
    <row r="1" spans="1:14" x14ac:dyDescent="0.25">
      <c r="A1" s="11" t="str">
        <f>[1]COA!B2</f>
        <v>LAPORAN KEUANGAN PT BERKAH SENTOSA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11" t="s">
        <v>44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x14ac:dyDescent="0.2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x14ac:dyDescent="0.25"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6" t="s">
        <v>45</v>
      </c>
      <c r="B5" s="26" t="s">
        <v>46</v>
      </c>
      <c r="C5" s="26" t="s">
        <v>47</v>
      </c>
      <c r="D5" s="26" t="s">
        <v>48</v>
      </c>
      <c r="E5" s="27" t="s">
        <v>49</v>
      </c>
      <c r="F5" s="27"/>
      <c r="G5" s="27" t="s">
        <v>50</v>
      </c>
      <c r="H5" s="27"/>
      <c r="I5" s="27" t="s">
        <v>51</v>
      </c>
      <c r="J5" s="27"/>
      <c r="K5" s="27" t="s">
        <v>11</v>
      </c>
      <c r="L5" s="27"/>
      <c r="M5" s="27" t="s">
        <v>30</v>
      </c>
      <c r="N5" s="27"/>
    </row>
    <row r="6" spans="1:14" x14ac:dyDescent="0.25">
      <c r="A6" s="26"/>
      <c r="B6" s="26"/>
      <c r="C6" s="26"/>
      <c r="D6" s="26"/>
      <c r="E6" s="28" t="s">
        <v>8</v>
      </c>
      <c r="F6" s="28" t="s">
        <v>43</v>
      </c>
      <c r="G6" s="28" t="s">
        <v>8</v>
      </c>
      <c r="H6" s="28" t="s">
        <v>43</v>
      </c>
      <c r="I6" s="28" t="s">
        <v>8</v>
      </c>
      <c r="J6" s="28" t="s">
        <v>43</v>
      </c>
      <c r="K6" s="28" t="s">
        <v>8</v>
      </c>
      <c r="L6" s="28" t="s">
        <v>43</v>
      </c>
      <c r="M6" s="28" t="s">
        <v>8</v>
      </c>
      <c r="N6" s="28" t="s">
        <v>43</v>
      </c>
    </row>
    <row r="7" spans="1:14" x14ac:dyDescent="0.25">
      <c r="A7" s="13">
        <f>[1]COA!B8</f>
        <v>100</v>
      </c>
      <c r="B7" s="13" t="str">
        <f t="shared" ref="B7:B30" si="0">VLOOKUP($A7,T_AKUN,2,0)</f>
        <v>ASET</v>
      </c>
      <c r="C7" s="14" t="str">
        <f t="shared" ref="C7:C30" si="1">VLOOKUP($A7,T_AKUN,3,0)</f>
        <v>LPK</v>
      </c>
      <c r="D7" s="14" t="str">
        <f t="shared" ref="D7:D30" si="2">VLOOKUP($A7,T_AKUN,4,0)</f>
        <v>D</v>
      </c>
      <c r="E7" s="29">
        <f t="shared" ref="E7:E30" si="3">VLOOKUP($A7,T_AKUN,5,0)</f>
        <v>0</v>
      </c>
      <c r="F7" s="29">
        <f t="shared" ref="F7:F30" si="4">VLOOKUP($A7,T_AKUN,6,0)</f>
        <v>0</v>
      </c>
      <c r="G7" s="29">
        <f>SUMIF([1]JU!$E$8:$E$44,$A7,[1]JU!$G$8:$G$44)</f>
        <v>0</v>
      </c>
      <c r="H7" s="29">
        <f>SUMIF([1]JU!$E$8:$E$44,$A7,[1]JU!$H$8:$H$44)</f>
        <v>0</v>
      </c>
      <c r="I7" s="29">
        <f>IF(D7="D",E7+G7-F7-H7,0)</f>
        <v>0</v>
      </c>
      <c r="J7" s="29">
        <f>IF(D7="K",F7+H7-E7-G7,0)</f>
        <v>0</v>
      </c>
      <c r="K7" s="29">
        <f>IF($C7="LPK",I7,0)</f>
        <v>0</v>
      </c>
      <c r="L7" s="29">
        <f>IF($C7="LPK",J7,0)</f>
        <v>0</v>
      </c>
      <c r="M7" s="29">
        <f>IF($C7="LR",I7,0)</f>
        <v>0</v>
      </c>
      <c r="N7" s="29">
        <f>IF($C7="LR",J7,0)</f>
        <v>0</v>
      </c>
    </row>
    <row r="8" spans="1:14" x14ac:dyDescent="0.25">
      <c r="A8" s="13">
        <f>[1]COA!B9</f>
        <v>110</v>
      </c>
      <c r="B8" s="13" t="str">
        <f t="shared" si="0"/>
        <v>ASET LANCAR</v>
      </c>
      <c r="C8" s="14" t="str">
        <f t="shared" si="1"/>
        <v>LPK</v>
      </c>
      <c r="D8" s="14" t="str">
        <f t="shared" si="2"/>
        <v>D</v>
      </c>
      <c r="E8" s="29">
        <f t="shared" si="3"/>
        <v>0</v>
      </c>
      <c r="F8" s="29">
        <f t="shared" si="4"/>
        <v>0</v>
      </c>
      <c r="G8" s="29">
        <f>SUMIF([1]JU!$E$8:$E$44,$A8,[1]JU!$G$8:$G$44)</f>
        <v>0</v>
      </c>
      <c r="H8" s="29">
        <f>SUMIF([1]JU!$E$8:$E$44,$A8,[1]JU!$H$8:$H$44)</f>
        <v>0</v>
      </c>
      <c r="I8" s="29">
        <f t="shared" ref="I8:I30" si="5">IF(D8="D",E8+G8-F8-H8,0)</f>
        <v>0</v>
      </c>
      <c r="J8" s="29">
        <f t="shared" ref="J8:J30" si="6">IF(D8="K",F8+H8-E8-G8,0)</f>
        <v>0</v>
      </c>
      <c r="K8" s="29">
        <f t="shared" ref="K8:L30" si="7">IF($C8="LPK",I8,0)</f>
        <v>0</v>
      </c>
      <c r="L8" s="29">
        <f t="shared" si="7"/>
        <v>0</v>
      </c>
      <c r="M8" s="29">
        <f t="shared" ref="M8:N30" si="8">IF($C8="LR",I8,0)</f>
        <v>0</v>
      </c>
      <c r="N8" s="29">
        <f t="shared" si="8"/>
        <v>0</v>
      </c>
    </row>
    <row r="9" spans="1:14" x14ac:dyDescent="0.25">
      <c r="A9" s="17">
        <f>[1]COA!B10</f>
        <v>111</v>
      </c>
      <c r="B9" s="15" t="str">
        <f t="shared" si="0"/>
        <v xml:space="preserve">KAS </v>
      </c>
      <c r="C9" s="14" t="str">
        <f t="shared" si="1"/>
        <v>LPK</v>
      </c>
      <c r="D9" s="14" t="str">
        <f t="shared" si="2"/>
        <v>D</v>
      </c>
      <c r="E9" s="29">
        <f t="shared" si="3"/>
        <v>0</v>
      </c>
      <c r="F9" s="29">
        <f t="shared" si="4"/>
        <v>0</v>
      </c>
      <c r="G9" s="29">
        <f>SUMIF([1]JU!$E$8:$E$44,$A9,[1]JU!$G$8:$G$44)</f>
        <v>0</v>
      </c>
      <c r="H9" s="29">
        <f>SUMIF([1]JU!$E$8:$E$44,$A9,[1]JU!$H$8:$H$44)</f>
        <v>0</v>
      </c>
      <c r="I9" s="29">
        <f t="shared" si="5"/>
        <v>0</v>
      </c>
      <c r="J9" s="29">
        <f t="shared" si="6"/>
        <v>0</v>
      </c>
      <c r="K9" s="29">
        <f t="shared" si="7"/>
        <v>0</v>
      </c>
      <c r="L9" s="29">
        <f t="shared" si="7"/>
        <v>0</v>
      </c>
      <c r="M9" s="29">
        <f t="shared" si="8"/>
        <v>0</v>
      </c>
      <c r="N9" s="29">
        <f t="shared" si="8"/>
        <v>0</v>
      </c>
    </row>
    <row r="10" spans="1:14" x14ac:dyDescent="0.25">
      <c r="A10" s="17">
        <f>[1]COA!B11</f>
        <v>112</v>
      </c>
      <c r="B10" s="15" t="str">
        <f t="shared" si="0"/>
        <v>PIUTANG USAHA</v>
      </c>
      <c r="C10" s="14" t="str">
        <f t="shared" si="1"/>
        <v>LPK</v>
      </c>
      <c r="D10" s="14" t="str">
        <f t="shared" si="2"/>
        <v>D</v>
      </c>
      <c r="E10" s="29">
        <f t="shared" si="3"/>
        <v>0</v>
      </c>
      <c r="F10" s="29">
        <f t="shared" si="4"/>
        <v>0</v>
      </c>
      <c r="G10" s="29">
        <f>SUMIF([1]JU!$E$8:$E$44,$A10,[1]JU!$G$8:$G$44)</f>
        <v>0</v>
      </c>
      <c r="H10" s="29">
        <f>SUMIF([1]JU!$E$8:$E$44,$A10,[1]JU!$H$8:$H$44)</f>
        <v>0</v>
      </c>
      <c r="I10" s="29">
        <f t="shared" si="5"/>
        <v>0</v>
      </c>
      <c r="J10" s="29">
        <f t="shared" si="6"/>
        <v>0</v>
      </c>
      <c r="K10" s="29">
        <f t="shared" si="7"/>
        <v>0</v>
      </c>
      <c r="L10" s="29">
        <f t="shared" si="7"/>
        <v>0</v>
      </c>
      <c r="M10" s="29">
        <f t="shared" si="8"/>
        <v>0</v>
      </c>
      <c r="N10" s="29">
        <f t="shared" si="8"/>
        <v>0</v>
      </c>
    </row>
    <row r="11" spans="1:14" x14ac:dyDescent="0.25">
      <c r="A11" s="17">
        <f>[1]COA!B12</f>
        <v>114</v>
      </c>
      <c r="B11" s="15" t="str">
        <f t="shared" si="0"/>
        <v>PERLENGKAPAN</v>
      </c>
      <c r="C11" s="14" t="str">
        <f t="shared" si="1"/>
        <v>LPK</v>
      </c>
      <c r="D11" s="14" t="str">
        <f t="shared" si="2"/>
        <v>D</v>
      </c>
      <c r="E11" s="29">
        <f t="shared" si="3"/>
        <v>0</v>
      </c>
      <c r="F11" s="29">
        <f t="shared" si="4"/>
        <v>0</v>
      </c>
      <c r="G11" s="29">
        <f>SUMIF([1]JU!$E$8:$E$44,$A11,[1]JU!$G$8:$G$44)</f>
        <v>0</v>
      </c>
      <c r="H11" s="29">
        <f>SUMIF([1]JU!$E$8:$E$44,$A11,[1]JU!$H$8:$H$44)</f>
        <v>0</v>
      </c>
      <c r="I11" s="29">
        <f t="shared" si="5"/>
        <v>0</v>
      </c>
      <c r="J11" s="29">
        <f t="shared" si="6"/>
        <v>0</v>
      </c>
      <c r="K11" s="29">
        <f t="shared" si="7"/>
        <v>0</v>
      </c>
      <c r="L11" s="29">
        <f t="shared" si="7"/>
        <v>0</v>
      </c>
      <c r="M11" s="29">
        <f t="shared" si="8"/>
        <v>0</v>
      </c>
      <c r="N11" s="29">
        <f t="shared" si="8"/>
        <v>0</v>
      </c>
    </row>
    <row r="12" spans="1:14" x14ac:dyDescent="0.25">
      <c r="A12" s="13">
        <f>[1]COA!B13</f>
        <v>120</v>
      </c>
      <c r="B12" s="13" t="str">
        <f t="shared" si="0"/>
        <v>ASET TIDAK LANCAR</v>
      </c>
      <c r="C12" s="14" t="str">
        <f t="shared" si="1"/>
        <v>LPK</v>
      </c>
      <c r="D12" s="14" t="str">
        <f t="shared" si="2"/>
        <v>D</v>
      </c>
      <c r="E12" s="29">
        <f t="shared" si="3"/>
        <v>0</v>
      </c>
      <c r="F12" s="29">
        <f t="shared" si="4"/>
        <v>0</v>
      </c>
      <c r="G12" s="29">
        <f>SUMIF([1]JU!$E$8:$E$44,$A12,[1]JU!$G$8:$G$44)</f>
        <v>0</v>
      </c>
      <c r="H12" s="29">
        <f>SUMIF([1]JU!$E$8:$E$44,$A12,[1]JU!$H$8:$H$44)</f>
        <v>0</v>
      </c>
      <c r="I12" s="29">
        <f t="shared" si="5"/>
        <v>0</v>
      </c>
      <c r="J12" s="29">
        <f t="shared" si="6"/>
        <v>0</v>
      </c>
      <c r="K12" s="29">
        <f t="shared" si="7"/>
        <v>0</v>
      </c>
      <c r="L12" s="29">
        <f t="shared" si="7"/>
        <v>0</v>
      </c>
      <c r="M12" s="29">
        <f t="shared" si="8"/>
        <v>0</v>
      </c>
      <c r="N12" s="29">
        <f t="shared" si="8"/>
        <v>0</v>
      </c>
    </row>
    <row r="13" spans="1:14" x14ac:dyDescent="0.25">
      <c r="A13" s="17">
        <f>[1]COA!B14</f>
        <v>121</v>
      </c>
      <c r="B13" s="15" t="str">
        <f t="shared" si="0"/>
        <v xml:space="preserve">PERALATAN </v>
      </c>
      <c r="C13" s="14" t="str">
        <f t="shared" si="1"/>
        <v>LPK</v>
      </c>
      <c r="D13" s="14" t="str">
        <f t="shared" si="2"/>
        <v>D</v>
      </c>
      <c r="E13" s="29">
        <f t="shared" si="3"/>
        <v>0</v>
      </c>
      <c r="F13" s="29">
        <f t="shared" si="4"/>
        <v>0</v>
      </c>
      <c r="G13" s="29">
        <f>SUMIF([1]JU!$E$8:$E$44,$A13,[1]JU!$G$8:$G$44)</f>
        <v>0</v>
      </c>
      <c r="H13" s="29">
        <f>SUMIF([1]JU!$E$8:$E$44,$A13,[1]JU!$H$8:$H$44)</f>
        <v>0</v>
      </c>
      <c r="I13" s="29">
        <f t="shared" si="5"/>
        <v>0</v>
      </c>
      <c r="J13" s="29">
        <f t="shared" si="6"/>
        <v>0</v>
      </c>
      <c r="K13" s="29">
        <f t="shared" si="7"/>
        <v>0</v>
      </c>
      <c r="L13" s="29">
        <f t="shared" si="7"/>
        <v>0</v>
      </c>
      <c r="M13" s="29">
        <f t="shared" si="8"/>
        <v>0</v>
      </c>
      <c r="N13" s="29">
        <f t="shared" si="8"/>
        <v>0</v>
      </c>
    </row>
    <row r="14" spans="1:14" x14ac:dyDescent="0.25">
      <c r="A14" s="17">
        <f>[1]COA!B15</f>
        <v>122</v>
      </c>
      <c r="B14" s="15" t="str">
        <f t="shared" si="0"/>
        <v xml:space="preserve">AKUMULASI PENYUSUTAN </v>
      </c>
      <c r="C14" s="14" t="str">
        <f t="shared" si="1"/>
        <v>LPK</v>
      </c>
      <c r="D14" s="14" t="str">
        <f t="shared" si="2"/>
        <v>K</v>
      </c>
      <c r="E14" s="29">
        <f t="shared" si="3"/>
        <v>0</v>
      </c>
      <c r="F14" s="29">
        <f t="shared" si="4"/>
        <v>0</v>
      </c>
      <c r="G14" s="29">
        <f>SUMIF([1]JU!$E$8:$E$44,$A14,[1]JU!$G$8:$G$44)</f>
        <v>0</v>
      </c>
      <c r="H14" s="29">
        <f>SUMIF([1]JU!$E$8:$E$44,$A14,[1]JU!$H$8:$H$44)</f>
        <v>0</v>
      </c>
      <c r="I14" s="29">
        <f t="shared" si="5"/>
        <v>0</v>
      </c>
      <c r="J14" s="29">
        <f t="shared" si="6"/>
        <v>0</v>
      </c>
      <c r="K14" s="29">
        <f t="shared" si="7"/>
        <v>0</v>
      </c>
      <c r="L14" s="29">
        <f t="shared" si="7"/>
        <v>0</v>
      </c>
      <c r="M14" s="29">
        <f t="shared" si="8"/>
        <v>0</v>
      </c>
      <c r="N14" s="29">
        <f t="shared" si="8"/>
        <v>0</v>
      </c>
    </row>
    <row r="15" spans="1:14" x14ac:dyDescent="0.25">
      <c r="A15" s="13">
        <f>[1]COA!B16</f>
        <v>200</v>
      </c>
      <c r="B15" s="13" t="str">
        <f t="shared" si="0"/>
        <v>LIABILITAS</v>
      </c>
      <c r="C15" s="14" t="str">
        <f t="shared" si="1"/>
        <v>LPK</v>
      </c>
      <c r="D15" s="14" t="str">
        <f t="shared" si="2"/>
        <v>K</v>
      </c>
      <c r="E15" s="29">
        <f t="shared" si="3"/>
        <v>0</v>
      </c>
      <c r="F15" s="29">
        <f t="shared" si="4"/>
        <v>0</v>
      </c>
      <c r="G15" s="29">
        <f>SUMIF([1]JU!$E$8:$E$44,$A15,[1]JU!$G$8:$G$44)</f>
        <v>0</v>
      </c>
      <c r="H15" s="29">
        <f>SUMIF([1]JU!$E$8:$E$44,$A15,[1]JU!$H$8:$H$44)</f>
        <v>0</v>
      </c>
      <c r="I15" s="29">
        <f t="shared" si="5"/>
        <v>0</v>
      </c>
      <c r="J15" s="29">
        <f t="shared" si="6"/>
        <v>0</v>
      </c>
      <c r="K15" s="29">
        <f t="shared" si="7"/>
        <v>0</v>
      </c>
      <c r="L15" s="29">
        <f t="shared" si="7"/>
        <v>0</v>
      </c>
      <c r="M15" s="29">
        <f t="shared" si="8"/>
        <v>0</v>
      </c>
      <c r="N15" s="29">
        <f t="shared" si="8"/>
        <v>0</v>
      </c>
    </row>
    <row r="16" spans="1:14" x14ac:dyDescent="0.25">
      <c r="A16" s="13">
        <f>[1]COA!B17</f>
        <v>210</v>
      </c>
      <c r="B16" s="13" t="str">
        <f t="shared" si="0"/>
        <v xml:space="preserve">LIABILITAS JANGKA PENDEK </v>
      </c>
      <c r="C16" s="14" t="str">
        <f t="shared" si="1"/>
        <v>LPK</v>
      </c>
      <c r="D16" s="14" t="str">
        <f t="shared" si="2"/>
        <v>K</v>
      </c>
      <c r="E16" s="29">
        <f t="shared" si="3"/>
        <v>0</v>
      </c>
      <c r="F16" s="29">
        <f t="shared" si="4"/>
        <v>0</v>
      </c>
      <c r="G16" s="29">
        <f>SUMIF([1]JU!$E$8:$E$44,$A16,[1]JU!$G$8:$G$44)</f>
        <v>0</v>
      </c>
      <c r="H16" s="29">
        <f>SUMIF([1]JU!$E$8:$E$44,$A16,[1]JU!$H$8:$H$44)</f>
        <v>0</v>
      </c>
      <c r="I16" s="29">
        <f t="shared" si="5"/>
        <v>0</v>
      </c>
      <c r="J16" s="29">
        <f t="shared" si="6"/>
        <v>0</v>
      </c>
      <c r="K16" s="29">
        <f t="shared" si="7"/>
        <v>0</v>
      </c>
      <c r="L16" s="29">
        <f t="shared" si="7"/>
        <v>0</v>
      </c>
      <c r="M16" s="29">
        <f t="shared" si="8"/>
        <v>0</v>
      </c>
      <c r="N16" s="29">
        <f t="shared" si="8"/>
        <v>0</v>
      </c>
    </row>
    <row r="17" spans="1:14" x14ac:dyDescent="0.25">
      <c r="A17" s="17">
        <f>[1]COA!B18</f>
        <v>211</v>
      </c>
      <c r="B17" s="15" t="str">
        <f t="shared" si="0"/>
        <v>UTANG USAHA</v>
      </c>
      <c r="C17" s="14" t="str">
        <f t="shared" si="1"/>
        <v>LPK</v>
      </c>
      <c r="D17" s="14" t="str">
        <f t="shared" si="2"/>
        <v>K</v>
      </c>
      <c r="E17" s="29">
        <f t="shared" si="3"/>
        <v>0</v>
      </c>
      <c r="F17" s="29">
        <f t="shared" si="4"/>
        <v>0</v>
      </c>
      <c r="G17" s="29">
        <f>SUMIF([1]JU!$E$8:$E$44,$A17,[1]JU!$G$8:$G$44)</f>
        <v>0</v>
      </c>
      <c r="H17" s="29">
        <f>SUMIF([1]JU!$E$8:$E$44,$A17,[1]JU!$H$8:$H$44)</f>
        <v>0</v>
      </c>
      <c r="I17" s="29">
        <f t="shared" si="5"/>
        <v>0</v>
      </c>
      <c r="J17" s="29">
        <f t="shared" si="6"/>
        <v>0</v>
      </c>
      <c r="K17" s="29">
        <f t="shared" si="7"/>
        <v>0</v>
      </c>
      <c r="L17" s="29">
        <f t="shared" si="7"/>
        <v>0</v>
      </c>
      <c r="M17" s="29">
        <f t="shared" si="8"/>
        <v>0</v>
      </c>
      <c r="N17" s="29">
        <f t="shared" si="8"/>
        <v>0</v>
      </c>
    </row>
    <row r="18" spans="1:14" x14ac:dyDescent="0.25">
      <c r="A18" s="13">
        <f>[1]COA!B19</f>
        <v>220</v>
      </c>
      <c r="B18" s="13" t="str">
        <f t="shared" si="0"/>
        <v>LIABILITAS JANGKA PANJANG</v>
      </c>
      <c r="C18" s="14" t="str">
        <f t="shared" si="1"/>
        <v>LPK</v>
      </c>
      <c r="D18" s="14" t="str">
        <f t="shared" si="2"/>
        <v>K</v>
      </c>
      <c r="E18" s="29">
        <f t="shared" si="3"/>
        <v>0</v>
      </c>
      <c r="F18" s="29">
        <f t="shared" si="4"/>
        <v>0</v>
      </c>
      <c r="G18" s="29">
        <f>SUMIF([1]JU!$E$8:$E$44,$A18,[1]JU!$G$8:$G$44)</f>
        <v>0</v>
      </c>
      <c r="H18" s="29">
        <f>SUMIF([1]JU!$E$8:$E$44,$A18,[1]JU!$H$8:$H$44)</f>
        <v>0</v>
      </c>
      <c r="I18" s="29">
        <f t="shared" si="5"/>
        <v>0</v>
      </c>
      <c r="J18" s="29">
        <f t="shared" si="6"/>
        <v>0</v>
      </c>
      <c r="K18" s="29">
        <f t="shared" si="7"/>
        <v>0</v>
      </c>
      <c r="L18" s="29">
        <f t="shared" si="7"/>
        <v>0</v>
      </c>
      <c r="M18" s="29">
        <f t="shared" si="8"/>
        <v>0</v>
      </c>
      <c r="N18" s="29">
        <f t="shared" si="8"/>
        <v>0</v>
      </c>
    </row>
    <row r="19" spans="1:14" x14ac:dyDescent="0.25">
      <c r="A19" s="13">
        <f>[1]COA!B20</f>
        <v>300</v>
      </c>
      <c r="B19" s="13" t="str">
        <f t="shared" si="0"/>
        <v xml:space="preserve">MODAL </v>
      </c>
      <c r="C19" s="14" t="str">
        <f t="shared" si="1"/>
        <v>LPK</v>
      </c>
      <c r="D19" s="14" t="str">
        <f t="shared" si="2"/>
        <v>K</v>
      </c>
      <c r="E19" s="29">
        <f t="shared" si="3"/>
        <v>0</v>
      </c>
      <c r="F19" s="29">
        <f t="shared" si="4"/>
        <v>0</v>
      </c>
      <c r="G19" s="29">
        <f>SUMIF([1]JU!$E$8:$E$44,$A19,[1]JU!$G$8:$G$44)</f>
        <v>0</v>
      </c>
      <c r="H19" s="29">
        <f>SUMIF([1]JU!$E$8:$E$44,$A19,[1]JU!$H$8:$H$44)</f>
        <v>0</v>
      </c>
      <c r="I19" s="29">
        <f t="shared" si="5"/>
        <v>0</v>
      </c>
      <c r="J19" s="29">
        <f t="shared" si="6"/>
        <v>0</v>
      </c>
      <c r="K19" s="29">
        <f t="shared" si="7"/>
        <v>0</v>
      </c>
      <c r="L19" s="29">
        <f t="shared" si="7"/>
        <v>0</v>
      </c>
      <c r="M19" s="29">
        <f t="shared" si="8"/>
        <v>0</v>
      </c>
      <c r="N19" s="29">
        <f t="shared" si="8"/>
        <v>0</v>
      </c>
    </row>
    <row r="20" spans="1:14" x14ac:dyDescent="0.25">
      <c r="A20" s="17">
        <f>[1]COA!B21</f>
        <v>310</v>
      </c>
      <c r="B20" s="15" t="str">
        <f t="shared" si="0"/>
        <v>MODAL</v>
      </c>
      <c r="C20" s="14" t="str">
        <f t="shared" si="1"/>
        <v>LPK</v>
      </c>
      <c r="D20" s="14" t="str">
        <f t="shared" si="2"/>
        <v>K</v>
      </c>
      <c r="E20" s="29">
        <f t="shared" si="3"/>
        <v>0</v>
      </c>
      <c r="F20" s="29">
        <f t="shared" si="4"/>
        <v>0</v>
      </c>
      <c r="G20" s="29">
        <f>SUMIF([1]JU!$E$8:$E$44,$A20,[1]JU!$G$8:$G$44)</f>
        <v>0</v>
      </c>
      <c r="H20" s="29">
        <f>SUMIF([1]JU!$E$8:$E$44,$A20,[1]JU!$H$8:$H$44)</f>
        <v>0</v>
      </c>
      <c r="I20" s="29">
        <f t="shared" si="5"/>
        <v>0</v>
      </c>
      <c r="J20" s="29">
        <f t="shared" si="6"/>
        <v>0</v>
      </c>
      <c r="K20" s="29">
        <f t="shared" si="7"/>
        <v>0</v>
      </c>
      <c r="L20" s="29">
        <f t="shared" si="7"/>
        <v>0</v>
      </c>
      <c r="M20" s="29">
        <f t="shared" si="8"/>
        <v>0</v>
      </c>
      <c r="N20" s="29">
        <f t="shared" si="8"/>
        <v>0</v>
      </c>
    </row>
    <row r="21" spans="1:14" x14ac:dyDescent="0.25">
      <c r="A21" s="17">
        <f>[1]COA!B22</f>
        <v>320</v>
      </c>
      <c r="B21" s="15" t="str">
        <f t="shared" si="0"/>
        <v>PRIVE</v>
      </c>
      <c r="C21" s="14" t="str">
        <f t="shared" si="1"/>
        <v>LPK</v>
      </c>
      <c r="D21" s="14" t="str">
        <f t="shared" si="2"/>
        <v>D</v>
      </c>
      <c r="E21" s="29">
        <f t="shared" si="3"/>
        <v>0</v>
      </c>
      <c r="F21" s="29">
        <f t="shared" si="4"/>
        <v>0</v>
      </c>
      <c r="G21" s="29">
        <f>SUMIF([1]JU!$E$8:$E$44,$A21,[1]JU!$G$8:$G$44)</f>
        <v>0</v>
      </c>
      <c r="H21" s="29">
        <f>SUMIF([1]JU!$E$8:$E$44,$A21,[1]JU!$H$8:$H$44)</f>
        <v>0</v>
      </c>
      <c r="I21" s="29">
        <f t="shared" si="5"/>
        <v>0</v>
      </c>
      <c r="J21" s="29">
        <f t="shared" si="6"/>
        <v>0</v>
      </c>
      <c r="K21" s="29">
        <f t="shared" si="7"/>
        <v>0</v>
      </c>
      <c r="L21" s="29">
        <f t="shared" si="7"/>
        <v>0</v>
      </c>
      <c r="M21" s="29">
        <f t="shared" si="8"/>
        <v>0</v>
      </c>
      <c r="N21" s="29">
        <f t="shared" si="8"/>
        <v>0</v>
      </c>
    </row>
    <row r="22" spans="1:14" x14ac:dyDescent="0.25">
      <c r="A22" s="17">
        <f>[1]COA!B23</f>
        <v>330</v>
      </c>
      <c r="B22" s="15" t="str">
        <f t="shared" si="0"/>
        <v>LABA/RUGI PERIODE BERJALAN</v>
      </c>
      <c r="C22" s="14" t="str">
        <f t="shared" si="1"/>
        <v>LPK</v>
      </c>
      <c r="D22" s="14" t="str">
        <f t="shared" si="2"/>
        <v>K</v>
      </c>
      <c r="E22" s="29">
        <f t="shared" si="3"/>
        <v>0</v>
      </c>
      <c r="F22" s="29">
        <f t="shared" si="4"/>
        <v>0</v>
      </c>
      <c r="G22" s="29">
        <f>SUMIF([1]JU!$E$8:$E$44,$A22,[1]JU!$G$8:$G$44)</f>
        <v>0</v>
      </c>
      <c r="H22" s="29">
        <f>SUMIF([1]JU!$E$8:$E$44,$A22,[1]JU!$H$8:$H$44)</f>
        <v>0</v>
      </c>
      <c r="I22" s="29">
        <f t="shared" si="5"/>
        <v>0</v>
      </c>
      <c r="J22" s="29">
        <f t="shared" si="6"/>
        <v>0</v>
      </c>
      <c r="K22" s="29">
        <f t="shared" si="7"/>
        <v>0</v>
      </c>
      <c r="L22" s="29">
        <f t="shared" si="7"/>
        <v>0</v>
      </c>
      <c r="M22" s="29">
        <f t="shared" si="8"/>
        <v>0</v>
      </c>
      <c r="N22" s="29">
        <f t="shared" si="8"/>
        <v>0</v>
      </c>
    </row>
    <row r="23" spans="1:14" x14ac:dyDescent="0.25">
      <c r="A23" s="13">
        <f>[1]COA!B24</f>
        <v>400</v>
      </c>
      <c r="B23" s="13" t="str">
        <f t="shared" si="0"/>
        <v xml:space="preserve">PENDAPATAN </v>
      </c>
      <c r="C23" s="14" t="str">
        <f t="shared" si="1"/>
        <v>LR</v>
      </c>
      <c r="D23" s="14" t="str">
        <f t="shared" si="2"/>
        <v>K</v>
      </c>
      <c r="E23" s="29">
        <f t="shared" si="3"/>
        <v>0</v>
      </c>
      <c r="F23" s="29">
        <f t="shared" si="4"/>
        <v>0</v>
      </c>
      <c r="G23" s="29">
        <f>SUMIF([1]JU!$E$8:$E$44,$A23,[1]JU!$G$8:$G$44)</f>
        <v>0</v>
      </c>
      <c r="H23" s="29">
        <f>SUMIF([1]JU!$E$8:$E$44,$A23,[1]JU!$H$8:$H$44)</f>
        <v>0</v>
      </c>
      <c r="I23" s="29">
        <f t="shared" si="5"/>
        <v>0</v>
      </c>
      <c r="J23" s="29">
        <f t="shared" si="6"/>
        <v>0</v>
      </c>
      <c r="K23" s="29">
        <f t="shared" si="7"/>
        <v>0</v>
      </c>
      <c r="L23" s="29">
        <f t="shared" si="7"/>
        <v>0</v>
      </c>
      <c r="M23" s="29">
        <f t="shared" si="8"/>
        <v>0</v>
      </c>
      <c r="N23" s="29">
        <f t="shared" si="8"/>
        <v>0</v>
      </c>
    </row>
    <row r="24" spans="1:14" x14ac:dyDescent="0.25">
      <c r="A24" s="17">
        <f>[1]COA!B25</f>
        <v>410</v>
      </c>
      <c r="B24" s="15" t="str">
        <f t="shared" si="0"/>
        <v>PENDAPATAN JASA</v>
      </c>
      <c r="C24" s="14" t="str">
        <f t="shared" si="1"/>
        <v>LR</v>
      </c>
      <c r="D24" s="14" t="str">
        <f t="shared" si="2"/>
        <v>K</v>
      </c>
      <c r="E24" s="29">
        <f t="shared" si="3"/>
        <v>0</v>
      </c>
      <c r="F24" s="29">
        <f t="shared" si="4"/>
        <v>0</v>
      </c>
      <c r="G24" s="29">
        <f>SUMIF([1]JU!$E$8:$E$44,$A24,[1]JU!$G$8:$G$44)</f>
        <v>0</v>
      </c>
      <c r="H24" s="29">
        <f>SUMIF([1]JU!$E$8:$E$44,$A24,[1]JU!$H$8:$H$44)</f>
        <v>0</v>
      </c>
      <c r="I24" s="29">
        <f t="shared" si="5"/>
        <v>0</v>
      </c>
      <c r="J24" s="29">
        <f t="shared" si="6"/>
        <v>0</v>
      </c>
      <c r="K24" s="29">
        <f t="shared" si="7"/>
        <v>0</v>
      </c>
      <c r="L24" s="29">
        <f t="shared" si="7"/>
        <v>0</v>
      </c>
      <c r="M24" s="29">
        <f t="shared" si="8"/>
        <v>0</v>
      </c>
      <c r="N24" s="29">
        <f t="shared" si="8"/>
        <v>0</v>
      </c>
    </row>
    <row r="25" spans="1:14" x14ac:dyDescent="0.25">
      <c r="A25" s="13">
        <f>[1]COA!B26</f>
        <v>500</v>
      </c>
      <c r="B25" s="13" t="str">
        <f t="shared" si="0"/>
        <v xml:space="preserve">BEBAN </v>
      </c>
      <c r="C25" s="14" t="str">
        <f t="shared" si="1"/>
        <v>LR</v>
      </c>
      <c r="D25" s="14" t="str">
        <f t="shared" si="2"/>
        <v>D</v>
      </c>
      <c r="E25" s="29">
        <f t="shared" si="3"/>
        <v>0</v>
      </c>
      <c r="F25" s="29">
        <f t="shared" si="4"/>
        <v>0</v>
      </c>
      <c r="G25" s="29">
        <f>SUMIF([1]JU!$E$8:$E$44,$A25,[1]JU!$G$8:$G$44)</f>
        <v>0</v>
      </c>
      <c r="H25" s="29">
        <f>SUMIF([1]JU!$E$8:$E$44,$A25,[1]JU!$H$8:$H$44)</f>
        <v>0</v>
      </c>
      <c r="I25" s="29">
        <f t="shared" si="5"/>
        <v>0</v>
      </c>
      <c r="J25" s="29">
        <f t="shared" si="6"/>
        <v>0</v>
      </c>
      <c r="K25" s="29">
        <f t="shared" si="7"/>
        <v>0</v>
      </c>
      <c r="L25" s="29">
        <f t="shared" si="7"/>
        <v>0</v>
      </c>
      <c r="M25" s="29">
        <f t="shared" si="8"/>
        <v>0</v>
      </c>
      <c r="N25" s="29">
        <f t="shared" si="8"/>
        <v>0</v>
      </c>
    </row>
    <row r="26" spans="1:14" x14ac:dyDescent="0.25">
      <c r="A26" s="17">
        <f>[1]COA!B27</f>
        <v>510</v>
      </c>
      <c r="B26" s="15" t="str">
        <f t="shared" si="0"/>
        <v xml:space="preserve">BEBAN GAJI KARYAWAN </v>
      </c>
      <c r="C26" s="14" t="str">
        <f t="shared" si="1"/>
        <v>LR</v>
      </c>
      <c r="D26" s="14" t="str">
        <f t="shared" si="2"/>
        <v>D</v>
      </c>
      <c r="E26" s="29">
        <f t="shared" si="3"/>
        <v>0</v>
      </c>
      <c r="F26" s="29">
        <f t="shared" si="4"/>
        <v>0</v>
      </c>
      <c r="G26" s="29">
        <f>SUMIF([1]JU!$E$8:$E$44,$A26,[1]JU!$G$8:$G$44)</f>
        <v>0</v>
      </c>
      <c r="H26" s="29">
        <f>SUMIF([1]JU!$E$8:$E$44,$A26,[1]JU!$H$8:$H$44)</f>
        <v>0</v>
      </c>
      <c r="I26" s="29">
        <f t="shared" si="5"/>
        <v>0</v>
      </c>
      <c r="J26" s="29">
        <f t="shared" si="6"/>
        <v>0</v>
      </c>
      <c r="K26" s="29">
        <f t="shared" si="7"/>
        <v>0</v>
      </c>
      <c r="L26" s="29">
        <f t="shared" si="7"/>
        <v>0</v>
      </c>
      <c r="M26" s="29">
        <f t="shared" si="8"/>
        <v>0</v>
      </c>
      <c r="N26" s="29">
        <f t="shared" si="8"/>
        <v>0</v>
      </c>
    </row>
    <row r="27" spans="1:14" x14ac:dyDescent="0.25">
      <c r="A27" s="17">
        <f>[1]COA!B28</f>
        <v>520</v>
      </c>
      <c r="B27" s="15" t="str">
        <f t="shared" si="0"/>
        <v>BEBAN SERVICE</v>
      </c>
      <c r="C27" s="14" t="str">
        <f t="shared" si="1"/>
        <v>LR</v>
      </c>
      <c r="D27" s="14" t="str">
        <f t="shared" si="2"/>
        <v>D</v>
      </c>
      <c r="E27" s="29">
        <f t="shared" si="3"/>
        <v>0</v>
      </c>
      <c r="F27" s="29">
        <f t="shared" si="4"/>
        <v>0</v>
      </c>
      <c r="G27" s="29">
        <f>SUMIF([1]JU!$E$8:$E$44,$A27,[1]JU!$G$8:$G$44)</f>
        <v>0</v>
      </c>
      <c r="H27" s="29">
        <f>SUMIF([1]JU!$E$8:$E$44,$A27,[1]JU!$H$8:$H$44)</f>
        <v>0</v>
      </c>
      <c r="I27" s="29">
        <f t="shared" si="5"/>
        <v>0</v>
      </c>
      <c r="J27" s="29">
        <f t="shared" si="6"/>
        <v>0</v>
      </c>
      <c r="K27" s="29">
        <f t="shared" si="7"/>
        <v>0</v>
      </c>
      <c r="L27" s="29">
        <f t="shared" si="7"/>
        <v>0</v>
      </c>
      <c r="M27" s="29">
        <f t="shared" si="8"/>
        <v>0</v>
      </c>
      <c r="N27" s="29">
        <f t="shared" si="8"/>
        <v>0</v>
      </c>
    </row>
    <row r="28" spans="1:14" x14ac:dyDescent="0.25">
      <c r="A28" s="17">
        <f>[1]COA!B29</f>
        <v>530</v>
      </c>
      <c r="B28" s="15" t="str">
        <f t="shared" si="0"/>
        <v>BEBAN IKLAN</v>
      </c>
      <c r="C28" s="14" t="str">
        <f t="shared" si="1"/>
        <v>LR</v>
      </c>
      <c r="D28" s="14" t="str">
        <f t="shared" si="2"/>
        <v>D</v>
      </c>
      <c r="E28" s="29">
        <f t="shared" si="3"/>
        <v>0</v>
      </c>
      <c r="F28" s="29">
        <f t="shared" si="4"/>
        <v>0</v>
      </c>
      <c r="G28" s="29">
        <f>SUMIF([1]JU!$E$8:$E$44,$A28,[1]JU!$G$8:$G$44)</f>
        <v>0</v>
      </c>
      <c r="H28" s="29">
        <f>SUMIF([1]JU!$E$8:$E$44,$A28,[1]JU!$H$8:$H$44)</f>
        <v>0</v>
      </c>
      <c r="I28" s="29">
        <f t="shared" si="5"/>
        <v>0</v>
      </c>
      <c r="J28" s="29">
        <f t="shared" si="6"/>
        <v>0</v>
      </c>
      <c r="K28" s="29">
        <f t="shared" si="7"/>
        <v>0</v>
      </c>
      <c r="L28" s="29">
        <f t="shared" si="7"/>
        <v>0</v>
      </c>
      <c r="M28" s="29">
        <f t="shared" si="8"/>
        <v>0</v>
      </c>
      <c r="N28" s="29">
        <f t="shared" si="8"/>
        <v>0</v>
      </c>
    </row>
    <row r="29" spans="1:14" x14ac:dyDescent="0.25">
      <c r="A29" s="17">
        <f>[1]COA!B30</f>
        <v>540</v>
      </c>
      <c r="B29" s="15" t="str">
        <f t="shared" si="0"/>
        <v>BEBAN LISTRIK &amp; AIR</v>
      </c>
      <c r="C29" s="14" t="str">
        <f t="shared" si="1"/>
        <v>LR</v>
      </c>
      <c r="D29" s="14" t="str">
        <f t="shared" si="2"/>
        <v>D</v>
      </c>
      <c r="E29" s="29">
        <f t="shared" si="3"/>
        <v>0</v>
      </c>
      <c r="F29" s="29">
        <f t="shared" si="4"/>
        <v>0</v>
      </c>
      <c r="G29" s="29">
        <f>SUMIF([1]JU!$E$8:$E$44,$A29,[1]JU!$G$8:$G$44)</f>
        <v>0</v>
      </c>
      <c r="H29" s="29">
        <f>SUMIF([1]JU!$E$8:$E$44,$A29,[1]JU!$H$8:$H$44)</f>
        <v>0</v>
      </c>
      <c r="I29" s="29">
        <f t="shared" si="5"/>
        <v>0</v>
      </c>
      <c r="J29" s="29">
        <f t="shared" si="6"/>
        <v>0</v>
      </c>
      <c r="K29" s="29">
        <f t="shared" si="7"/>
        <v>0</v>
      </c>
      <c r="L29" s="29">
        <f t="shared" si="7"/>
        <v>0</v>
      </c>
      <c r="M29" s="29">
        <f t="shared" si="8"/>
        <v>0</v>
      </c>
      <c r="N29" s="29">
        <f t="shared" si="8"/>
        <v>0</v>
      </c>
    </row>
    <row r="30" spans="1:14" x14ac:dyDescent="0.25">
      <c r="A30" s="17">
        <f>[1]COA!B31</f>
        <v>550</v>
      </c>
      <c r="B30" s="15" t="str">
        <f t="shared" si="0"/>
        <v>BEBAN PERLENGKAPAN</v>
      </c>
      <c r="C30" s="14" t="str">
        <f t="shared" si="1"/>
        <v>LR</v>
      </c>
      <c r="D30" s="14" t="str">
        <f t="shared" si="2"/>
        <v>D</v>
      </c>
      <c r="E30" s="29">
        <f t="shared" si="3"/>
        <v>0</v>
      </c>
      <c r="F30" s="29">
        <f t="shared" si="4"/>
        <v>0</v>
      </c>
      <c r="G30" s="29">
        <f>SUMIF([1]JU!$E$8:$E$44,$A30,[1]JU!$G$8:$G$44)</f>
        <v>0</v>
      </c>
      <c r="H30" s="29">
        <f>SUMIF([1]JU!$E$8:$E$44,$A30,[1]JU!$H$8:$H$44)</f>
        <v>0</v>
      </c>
      <c r="I30" s="29">
        <f t="shared" si="5"/>
        <v>0</v>
      </c>
      <c r="J30" s="29">
        <f t="shared" si="6"/>
        <v>0</v>
      </c>
      <c r="K30" s="29">
        <f t="shared" si="7"/>
        <v>0</v>
      </c>
      <c r="L30" s="29">
        <f t="shared" si="7"/>
        <v>0</v>
      </c>
      <c r="M30" s="29">
        <f t="shared" si="8"/>
        <v>0</v>
      </c>
      <c r="N30" s="29">
        <f t="shared" si="8"/>
        <v>0</v>
      </c>
    </row>
    <row r="31" spans="1:14" x14ac:dyDescent="0.25">
      <c r="A31" s="15"/>
      <c r="B31" s="15"/>
      <c r="C31" s="15"/>
      <c r="D31" s="15"/>
      <c r="E31" s="29"/>
      <c r="F31" s="29"/>
      <c r="G31" s="29">
        <f>SUM(G7:G30)</f>
        <v>0</v>
      </c>
      <c r="H31" s="29">
        <f>SUM(H7:H30)</f>
        <v>0</v>
      </c>
      <c r="I31" s="29">
        <f>SUM(I7:I30)</f>
        <v>0</v>
      </c>
      <c r="J31" s="29">
        <f>SUM(J7:J30)</f>
        <v>0</v>
      </c>
      <c r="K31" s="29">
        <f>SUM(K7:K30)</f>
        <v>0</v>
      </c>
      <c r="L31" s="29">
        <f t="shared" ref="L31:N31" si="9">SUM(L7:L30)</f>
        <v>0</v>
      </c>
      <c r="M31" s="29">
        <f t="shared" si="9"/>
        <v>0</v>
      </c>
      <c r="N31" s="29">
        <f t="shared" si="9"/>
        <v>0</v>
      </c>
    </row>
    <row r="32" spans="1:14" x14ac:dyDescent="0.25">
      <c r="G32" s="25"/>
      <c r="H32" s="25"/>
      <c r="K32" s="15"/>
      <c r="L32" s="29">
        <v>1750000</v>
      </c>
      <c r="M32" s="29"/>
      <c r="N32" s="15"/>
    </row>
    <row r="33" spans="11:14" x14ac:dyDescent="0.25">
      <c r="K33" s="29">
        <f>SUM(K31:K32)</f>
        <v>0</v>
      </c>
      <c r="L33" s="29">
        <f>SUM(L31:L32)</f>
        <v>1750000</v>
      </c>
      <c r="M33" s="29"/>
      <c r="N33" s="29">
        <f>N31-M31</f>
        <v>0</v>
      </c>
    </row>
  </sheetData>
  <mergeCells count="12">
    <mergeCell ref="K5:L5"/>
    <mergeCell ref="M5:N5"/>
    <mergeCell ref="A1:N1"/>
    <mergeCell ref="A2:N2"/>
    <mergeCell ref="A3:N3"/>
    <mergeCell ref="A5:A6"/>
    <mergeCell ref="B5:B6"/>
    <mergeCell ref="C5:C6"/>
    <mergeCell ref="D5:D6"/>
    <mergeCell ref="E5:F5"/>
    <mergeCell ref="G5:H5"/>
    <mergeCell ref="I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1ADC-4816-4E60-9788-48DE7EA1BC8C}">
  <dimension ref="B2:G19"/>
  <sheetViews>
    <sheetView showGridLines="0" workbookViewId="0">
      <selection activeCell="I7" sqref="I7"/>
    </sheetView>
  </sheetViews>
  <sheetFormatPr defaultRowHeight="15" x14ac:dyDescent="0.25"/>
  <cols>
    <col min="2" max="2" width="11.85546875" bestFit="1" customWidth="1"/>
    <col min="3" max="3" width="28.140625" bestFit="1" customWidth="1"/>
    <col min="4" max="4" width="15.85546875" style="18" hidden="1" customWidth="1"/>
    <col min="5" max="6" width="13" style="35" hidden="1" customWidth="1"/>
    <col min="7" max="7" width="14.140625" style="36" bestFit="1" customWidth="1"/>
  </cols>
  <sheetData>
    <row r="2" spans="2:7" x14ac:dyDescent="0.25">
      <c r="B2" s="5" t="str">
        <f>[1]COA!B2</f>
        <v>LAPORAN KEUANGAN PT BERKAH SENTOSA</v>
      </c>
      <c r="C2" s="5"/>
      <c r="D2" s="5"/>
      <c r="E2" s="5"/>
      <c r="F2" s="5"/>
      <c r="G2" s="5"/>
    </row>
    <row r="3" spans="2:7" x14ac:dyDescent="0.25">
      <c r="B3" s="5" t="s">
        <v>52</v>
      </c>
      <c r="C3" s="5"/>
      <c r="D3" s="5"/>
      <c r="E3" s="5"/>
      <c r="F3" s="5"/>
      <c r="G3" s="5"/>
    </row>
    <row r="4" spans="2:7" x14ac:dyDescent="0.25">
      <c r="B4" s="5" t="str">
        <f>[1]COA!B4</f>
        <v>PERIODE JANUARI 2024</v>
      </c>
      <c r="C4" s="5"/>
      <c r="D4" s="5"/>
      <c r="E4" s="5"/>
      <c r="F4" s="5"/>
      <c r="G4" s="5"/>
    </row>
    <row r="6" spans="2:7" x14ac:dyDescent="0.25">
      <c r="B6" s="30" t="s">
        <v>3</v>
      </c>
      <c r="C6" s="30" t="s">
        <v>41</v>
      </c>
      <c r="D6" s="30" t="s">
        <v>6</v>
      </c>
      <c r="E6" s="31" t="s">
        <v>8</v>
      </c>
      <c r="F6" s="31" t="s">
        <v>9</v>
      </c>
      <c r="G6" s="32" t="s">
        <v>53</v>
      </c>
    </row>
    <row r="7" spans="2:7" x14ac:dyDescent="0.25">
      <c r="B7" s="33">
        <f>[1]NL!A23</f>
        <v>400</v>
      </c>
      <c r="C7" s="34" t="str">
        <f>VLOOKUP($B7,NL,2,0)</f>
        <v xml:space="preserve">PENDAPATAN </v>
      </c>
      <c r="D7" s="18" t="str">
        <f>VLOOKUP($B7,NL,4,0)</f>
        <v>K</v>
      </c>
      <c r="E7" s="35">
        <f>VLOOKUP($B7,NL,9,0)</f>
        <v>0</v>
      </c>
      <c r="F7" s="35">
        <f>VLOOKUP($B7,NL,10,0)</f>
        <v>0</v>
      </c>
      <c r="G7" s="36">
        <f>IF(D7="D",E7-F7,F7-E7)</f>
        <v>0</v>
      </c>
    </row>
    <row r="8" spans="2:7" x14ac:dyDescent="0.25">
      <c r="B8" s="37">
        <f>[1]NL!A24</f>
        <v>410</v>
      </c>
      <c r="C8" s="38" t="str">
        <f>VLOOKUP($B8,NL,2,0)</f>
        <v>PENDAPATAN JASA</v>
      </c>
      <c r="D8" s="18" t="str">
        <f>VLOOKUP($B8,NL,4,0)</f>
        <v>K</v>
      </c>
      <c r="E8" s="35">
        <f>VLOOKUP($B8,NL,9,0)</f>
        <v>0</v>
      </c>
      <c r="F8" s="35">
        <f>VLOOKUP($B8,NL,10,0)</f>
        <v>0</v>
      </c>
      <c r="G8" s="36">
        <f t="shared" ref="G8:G16" si="0">IF(D8="D",E8-F8,F8-E8)</f>
        <v>0</v>
      </c>
    </row>
    <row r="9" spans="2:7" ht="15.75" thickBot="1" x14ac:dyDescent="0.3">
      <c r="B9" s="39"/>
      <c r="C9" s="40" t="s">
        <v>54</v>
      </c>
      <c r="D9" s="41"/>
      <c r="E9" s="42"/>
      <c r="F9" s="42"/>
      <c r="G9" s="43">
        <f>SUM(G7:G8)</f>
        <v>0</v>
      </c>
    </row>
    <row r="10" spans="2:7" x14ac:dyDescent="0.25">
      <c r="B10" s="33"/>
      <c r="C10" s="34"/>
    </row>
    <row r="11" spans="2:7" x14ac:dyDescent="0.25">
      <c r="B11" s="33">
        <f>[1]NL!A25</f>
        <v>500</v>
      </c>
      <c r="C11" s="34" t="str">
        <f t="shared" ref="C11:C16" si="1">VLOOKUP($B11,NL,2,0)</f>
        <v xml:space="preserve">BEBAN </v>
      </c>
      <c r="D11" s="18" t="str">
        <f t="shared" ref="D11:D16" si="2">VLOOKUP($B11,NL,4,0)</f>
        <v>D</v>
      </c>
      <c r="E11" s="35">
        <f t="shared" ref="E11:E16" si="3">VLOOKUP($B11,NL,9,0)</f>
        <v>0</v>
      </c>
      <c r="F11" s="35">
        <f t="shared" ref="F11:F16" si="4">VLOOKUP($B11,NL,10,0)</f>
        <v>0</v>
      </c>
      <c r="G11" s="36">
        <f t="shared" si="0"/>
        <v>0</v>
      </c>
    </row>
    <row r="12" spans="2:7" x14ac:dyDescent="0.25">
      <c r="B12" s="37">
        <f>[1]NL!A26</f>
        <v>510</v>
      </c>
      <c r="C12" t="str">
        <f t="shared" si="1"/>
        <v xml:space="preserve">BEBAN GAJI KARYAWAN </v>
      </c>
      <c r="D12" s="18" t="str">
        <f t="shared" si="2"/>
        <v>D</v>
      </c>
      <c r="E12" s="35">
        <f t="shared" si="3"/>
        <v>0</v>
      </c>
      <c r="F12" s="35">
        <f t="shared" si="4"/>
        <v>0</v>
      </c>
      <c r="G12" s="36">
        <f t="shared" si="0"/>
        <v>0</v>
      </c>
    </row>
    <row r="13" spans="2:7" x14ac:dyDescent="0.25">
      <c r="B13" s="37">
        <f>[1]NL!A27</f>
        <v>520</v>
      </c>
      <c r="C13" t="str">
        <f t="shared" si="1"/>
        <v>BEBAN SERVICE</v>
      </c>
      <c r="D13" s="18" t="str">
        <f t="shared" si="2"/>
        <v>D</v>
      </c>
      <c r="E13" s="35">
        <f t="shared" si="3"/>
        <v>0</v>
      </c>
      <c r="F13" s="35">
        <f t="shared" si="4"/>
        <v>0</v>
      </c>
      <c r="G13" s="36">
        <f t="shared" si="0"/>
        <v>0</v>
      </c>
    </row>
    <row r="14" spans="2:7" x14ac:dyDescent="0.25">
      <c r="B14" s="37">
        <f>[1]NL!A28</f>
        <v>530</v>
      </c>
      <c r="C14" t="str">
        <f t="shared" si="1"/>
        <v>BEBAN IKLAN</v>
      </c>
      <c r="D14" s="18" t="str">
        <f t="shared" si="2"/>
        <v>D</v>
      </c>
      <c r="E14" s="35">
        <f t="shared" si="3"/>
        <v>0</v>
      </c>
      <c r="F14" s="35">
        <f t="shared" si="4"/>
        <v>0</v>
      </c>
      <c r="G14" s="36">
        <f t="shared" si="0"/>
        <v>0</v>
      </c>
    </row>
    <row r="15" spans="2:7" x14ac:dyDescent="0.25">
      <c r="B15" s="37">
        <f>[1]NL!A29</f>
        <v>540</v>
      </c>
      <c r="C15" t="str">
        <f t="shared" si="1"/>
        <v>BEBAN LISTRIK &amp; AIR</v>
      </c>
      <c r="D15" s="18" t="str">
        <f t="shared" si="2"/>
        <v>D</v>
      </c>
      <c r="E15" s="35">
        <f t="shared" si="3"/>
        <v>0</v>
      </c>
      <c r="F15" s="35">
        <f t="shared" si="4"/>
        <v>0</v>
      </c>
      <c r="G15" s="36">
        <f t="shared" si="0"/>
        <v>0</v>
      </c>
    </row>
    <row r="16" spans="2:7" x14ac:dyDescent="0.25">
      <c r="B16" s="37">
        <f>[1]NL!A30</f>
        <v>550</v>
      </c>
      <c r="C16" t="str">
        <f t="shared" si="1"/>
        <v>BEBAN PERLENGKAPAN</v>
      </c>
      <c r="D16" s="18" t="str">
        <f t="shared" si="2"/>
        <v>D</v>
      </c>
      <c r="E16" s="35">
        <f t="shared" si="3"/>
        <v>0</v>
      </c>
      <c r="F16" s="35">
        <f t="shared" si="4"/>
        <v>0</v>
      </c>
      <c r="G16" s="36">
        <f t="shared" si="0"/>
        <v>0</v>
      </c>
    </row>
    <row r="17" spans="2:7" ht="15.75" thickBot="1" x14ac:dyDescent="0.3">
      <c r="B17" s="39"/>
      <c r="C17" s="40" t="s">
        <v>55</v>
      </c>
      <c r="D17" s="41"/>
      <c r="E17" s="42"/>
      <c r="F17" s="42"/>
      <c r="G17" s="43">
        <f>SUM(G11:G16)</f>
        <v>0</v>
      </c>
    </row>
    <row r="18" spans="2:7" ht="15.75" thickBot="1" x14ac:dyDescent="0.3"/>
    <row r="19" spans="2:7" ht="15.75" thickBot="1" x14ac:dyDescent="0.3">
      <c r="B19" s="44"/>
      <c r="C19" s="44" t="str">
        <f>IF(G19&lt;0,"RUGI BERSIH",IF(G19=0,"LABA RUGI BERSIH","LABA BERSIH"))</f>
        <v>LABA RUGI BERSIH</v>
      </c>
      <c r="D19" s="45"/>
      <c r="E19" s="46"/>
      <c r="F19" s="46"/>
      <c r="G19" s="47">
        <f>G9-G17</f>
        <v>0</v>
      </c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F674-373D-4B4C-98A0-9A8B11C45055}">
  <dimension ref="B2:G12"/>
  <sheetViews>
    <sheetView showGridLines="0" workbookViewId="0">
      <selection activeCell="I6" sqref="I6"/>
    </sheetView>
  </sheetViews>
  <sheetFormatPr defaultRowHeight="15" x14ac:dyDescent="0.25"/>
  <cols>
    <col min="2" max="2" width="11.85546875" bestFit="1" customWidth="1"/>
    <col min="3" max="3" width="28.140625" bestFit="1" customWidth="1"/>
    <col min="4" max="4" width="15.85546875" style="18" hidden="1" customWidth="1"/>
    <col min="5" max="6" width="13" style="35" hidden="1" customWidth="1"/>
    <col min="7" max="7" width="14.140625" style="36" bestFit="1" customWidth="1"/>
  </cols>
  <sheetData>
    <row r="2" spans="2:7" x14ac:dyDescent="0.25">
      <c r="B2" s="5" t="str">
        <f>[1]COA!B2</f>
        <v>LAPORAN KEUANGAN PT BERKAH SENTOSA</v>
      </c>
      <c r="C2" s="5"/>
      <c r="D2" s="5"/>
      <c r="E2" s="5"/>
      <c r="F2" s="5"/>
      <c r="G2" s="5"/>
    </row>
    <row r="3" spans="2:7" x14ac:dyDescent="0.25">
      <c r="B3" s="5" t="s">
        <v>56</v>
      </c>
      <c r="C3" s="5"/>
      <c r="D3" s="5"/>
      <c r="E3" s="5"/>
      <c r="F3" s="5"/>
      <c r="G3" s="5"/>
    </row>
    <row r="4" spans="2:7" x14ac:dyDescent="0.25">
      <c r="B4" s="5" t="str">
        <f>[1]COA!B4</f>
        <v>PERIODE JANUARI 2024</v>
      </c>
      <c r="C4" s="5"/>
      <c r="D4" s="5"/>
      <c r="E4" s="5"/>
      <c r="F4" s="5"/>
      <c r="G4" s="5"/>
    </row>
    <row r="6" spans="2:7" x14ac:dyDescent="0.25">
      <c r="B6" s="30" t="s">
        <v>3</v>
      </c>
      <c r="C6" s="30" t="s">
        <v>41</v>
      </c>
      <c r="D6" s="30" t="s">
        <v>6</v>
      </c>
      <c r="E6" s="31" t="s">
        <v>8</v>
      </c>
      <c r="F6" s="31" t="s">
        <v>9</v>
      </c>
      <c r="G6" s="32" t="s">
        <v>53</v>
      </c>
    </row>
    <row r="7" spans="2:7" x14ac:dyDescent="0.25">
      <c r="B7" s="33">
        <v>300</v>
      </c>
      <c r="C7" s="34" t="str">
        <f>VLOOKUP($B7,NL,2,0)</f>
        <v xml:space="preserve">MODAL </v>
      </c>
      <c r="D7" s="18" t="str">
        <f>VLOOKUP($B7,NL,4,0)</f>
        <v>K</v>
      </c>
      <c r="E7" s="35">
        <f>VLOOKUP($B7,NL,9,0)</f>
        <v>0</v>
      </c>
      <c r="F7" s="35">
        <f>VLOOKUP($B7,NL,10,0)</f>
        <v>0</v>
      </c>
      <c r="G7" s="36">
        <f>IF(D7="D",E7-F7,F7-E7)</f>
        <v>0</v>
      </c>
    </row>
    <row r="8" spans="2:7" x14ac:dyDescent="0.25">
      <c r="B8" s="37">
        <v>310</v>
      </c>
      <c r="C8" s="38" t="str">
        <f>VLOOKUP($B8,NL,2,0)</f>
        <v>MODAL</v>
      </c>
      <c r="D8" s="18" t="str">
        <f>VLOOKUP($B8,NL,4,0)</f>
        <v>K</v>
      </c>
      <c r="E8" s="35">
        <f>VLOOKUP($B8,NL,9,0)</f>
        <v>0</v>
      </c>
      <c r="F8" s="35">
        <f>VLOOKUP($B8,NL,10,0)</f>
        <v>0</v>
      </c>
      <c r="G8" s="36">
        <f t="shared" ref="G8:G9" si="0">IF(D8="D",E8-F8,F8-E8)</f>
        <v>0</v>
      </c>
    </row>
    <row r="9" spans="2:7" x14ac:dyDescent="0.25">
      <c r="B9" s="37">
        <v>320</v>
      </c>
      <c r="C9" s="38" t="str">
        <f>VLOOKUP($B9,NL,2,0)</f>
        <v>PRIVE</v>
      </c>
      <c r="D9" s="18" t="str">
        <f>VLOOKUP($B9,NL,4,0)</f>
        <v>D</v>
      </c>
      <c r="E9" s="35">
        <f>VLOOKUP($B9,NL,9,0)</f>
        <v>0</v>
      </c>
      <c r="F9" s="35">
        <f>VLOOKUP($B9,NL,10,0)</f>
        <v>0</v>
      </c>
      <c r="G9" s="36">
        <f t="shared" si="0"/>
        <v>0</v>
      </c>
    </row>
    <row r="10" spans="2:7" x14ac:dyDescent="0.25">
      <c r="B10" s="37">
        <v>330</v>
      </c>
      <c r="C10" s="38" t="str">
        <f>VLOOKUP($B10,NL,2,0)</f>
        <v>LABA/RUGI PERIODE BERJALAN</v>
      </c>
      <c r="D10" s="18" t="str">
        <f>VLOOKUP($B10,NL,4,0)</f>
        <v>K</v>
      </c>
      <c r="E10" s="35">
        <f>VLOOKUP($B10,NL,9,0)</f>
        <v>0</v>
      </c>
      <c r="F10" s="35">
        <f>VLOOKUP($B10,NL,10,0)</f>
        <v>0</v>
      </c>
      <c r="G10" s="36">
        <f>[1]LR!G19</f>
        <v>0</v>
      </c>
    </row>
    <row r="11" spans="2:7" ht="15.75" thickBot="1" x14ac:dyDescent="0.3">
      <c r="B11" s="39"/>
      <c r="C11" s="40" t="s">
        <v>57</v>
      </c>
      <c r="D11" s="41"/>
      <c r="E11" s="42"/>
      <c r="F11" s="42"/>
      <c r="G11" s="43">
        <f>G8-G9+G10</f>
        <v>0</v>
      </c>
    </row>
    <row r="12" spans="2:7" x14ac:dyDescent="0.25">
      <c r="B12" s="33"/>
      <c r="C12" s="34"/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DC9C-693E-4B9C-939F-40BD34FFA672}">
  <dimension ref="B2:G33"/>
  <sheetViews>
    <sheetView showGridLines="0" tabSelected="1" workbookViewId="0">
      <selection activeCell="H8" sqref="H8"/>
    </sheetView>
  </sheetViews>
  <sheetFormatPr defaultRowHeight="15" x14ac:dyDescent="0.25"/>
  <cols>
    <col min="2" max="2" width="11.85546875" bestFit="1" customWidth="1"/>
    <col min="3" max="3" width="28.140625" bestFit="1" customWidth="1"/>
    <col min="4" max="4" width="15.85546875" style="18" hidden="1" customWidth="1"/>
    <col min="5" max="6" width="14.7109375" style="35" hidden="1" customWidth="1"/>
    <col min="7" max="7" width="14.85546875" style="36" bestFit="1" customWidth="1"/>
  </cols>
  <sheetData>
    <row r="2" spans="2:7" x14ac:dyDescent="0.25">
      <c r="B2" s="5" t="str">
        <f>[1]COA!B2</f>
        <v>LAPORAN KEUANGAN PT BERKAH SENTOSA</v>
      </c>
      <c r="C2" s="5"/>
      <c r="D2" s="5"/>
      <c r="E2" s="5"/>
      <c r="F2" s="5"/>
      <c r="G2" s="5"/>
    </row>
    <row r="3" spans="2:7" x14ac:dyDescent="0.25">
      <c r="B3" s="5" t="s">
        <v>58</v>
      </c>
      <c r="C3" s="5"/>
      <c r="D3" s="5"/>
      <c r="E3" s="5"/>
      <c r="F3" s="5"/>
      <c r="G3" s="5"/>
    </row>
    <row r="4" spans="2:7" x14ac:dyDescent="0.25">
      <c r="B4" s="5" t="str">
        <f>[1]COA!B4</f>
        <v>PERIODE JANUARI 2024</v>
      </c>
      <c r="C4" s="5"/>
      <c r="D4" s="5"/>
      <c r="E4" s="5"/>
      <c r="F4" s="5"/>
      <c r="G4" s="5"/>
    </row>
    <row r="6" spans="2:7" x14ac:dyDescent="0.25">
      <c r="B6" s="30" t="s">
        <v>3</v>
      </c>
      <c r="C6" s="30" t="s">
        <v>41</v>
      </c>
      <c r="D6" s="30" t="s">
        <v>6</v>
      </c>
      <c r="E6" s="31" t="s">
        <v>8</v>
      </c>
      <c r="F6" s="31" t="s">
        <v>9</v>
      </c>
      <c r="G6" s="32" t="s">
        <v>53</v>
      </c>
    </row>
    <row r="7" spans="2:7" x14ac:dyDescent="0.25">
      <c r="B7" s="33">
        <f>[1]NL!A7</f>
        <v>100</v>
      </c>
      <c r="C7" s="34" t="str">
        <f>VLOOKUP($B7,NL,2,0)</f>
        <v>ASET</v>
      </c>
      <c r="D7" s="18" t="str">
        <f>VLOOKUP($B7,NL,4,0)</f>
        <v>D</v>
      </c>
      <c r="E7" s="35">
        <f>VLOOKUP($B7,NL,9,0)</f>
        <v>0</v>
      </c>
      <c r="F7" s="35">
        <f>VLOOKUP($B7,NL,10,0)</f>
        <v>0</v>
      </c>
      <c r="G7" s="36">
        <f>IF(D7="D",E7-F7,F7-E7)</f>
        <v>0</v>
      </c>
    </row>
    <row r="8" spans="2:7" x14ac:dyDescent="0.25">
      <c r="B8" s="33">
        <f>[1]NL!A8</f>
        <v>110</v>
      </c>
      <c r="C8" s="34" t="str">
        <f>VLOOKUP($B8,NL,2,0)</f>
        <v>ASET LANCAR</v>
      </c>
      <c r="D8" s="18" t="str">
        <f>VLOOKUP($B8,NL,4,0)</f>
        <v>D</v>
      </c>
      <c r="E8" s="35">
        <f>VLOOKUP($B8,NL,9,0)</f>
        <v>0</v>
      </c>
      <c r="F8" s="35">
        <f>VLOOKUP($B8,NL,10,0)</f>
        <v>0</v>
      </c>
      <c r="G8" s="36">
        <f t="shared" ref="G8:G11" si="0">IF(D8="D",E8-F8,F8-E8)</f>
        <v>0</v>
      </c>
    </row>
    <row r="9" spans="2:7" x14ac:dyDescent="0.25">
      <c r="B9" s="18">
        <f>[1]NL!A9</f>
        <v>111</v>
      </c>
      <c r="C9" t="str">
        <f>VLOOKUP($B9,NL,2,0)</f>
        <v xml:space="preserve">KAS </v>
      </c>
      <c r="D9" s="18" t="str">
        <f>VLOOKUP($B9,NL,4,0)</f>
        <v>D</v>
      </c>
      <c r="E9" s="35">
        <f>VLOOKUP($B9,NL,9,0)</f>
        <v>0</v>
      </c>
      <c r="F9" s="35">
        <f>VLOOKUP($B9,NL,10,0)</f>
        <v>0</v>
      </c>
      <c r="G9" s="36">
        <f t="shared" si="0"/>
        <v>0</v>
      </c>
    </row>
    <row r="10" spans="2:7" x14ac:dyDescent="0.25">
      <c r="B10" s="18">
        <f>[1]NL!A10</f>
        <v>112</v>
      </c>
      <c r="C10" t="str">
        <f>VLOOKUP($B10,NL,2,0)</f>
        <v>PIUTANG USAHA</v>
      </c>
      <c r="D10" s="18" t="str">
        <f>VLOOKUP($B10,NL,4,0)</f>
        <v>D</v>
      </c>
      <c r="E10" s="35">
        <f>VLOOKUP($B10,NL,9,0)</f>
        <v>0</v>
      </c>
      <c r="F10" s="35">
        <f>VLOOKUP($B10,NL,10,0)</f>
        <v>0</v>
      </c>
      <c r="G10" s="36">
        <f t="shared" si="0"/>
        <v>0</v>
      </c>
    </row>
    <row r="11" spans="2:7" x14ac:dyDescent="0.25">
      <c r="B11" s="18">
        <f>[1]NL!A11</f>
        <v>114</v>
      </c>
      <c r="C11" t="str">
        <f>VLOOKUP($B11,NL,2,0)</f>
        <v>PERLENGKAPAN</v>
      </c>
      <c r="D11" s="18" t="str">
        <f>VLOOKUP($B11,NL,4,0)</f>
        <v>D</v>
      </c>
      <c r="E11" s="35">
        <f>VLOOKUP($B11,NL,9,0)</f>
        <v>0</v>
      </c>
      <c r="F11" s="35">
        <f>VLOOKUP($B11,NL,10,0)</f>
        <v>0</v>
      </c>
      <c r="G11" s="36">
        <f t="shared" si="0"/>
        <v>0</v>
      </c>
    </row>
    <row r="12" spans="2:7" ht="15.75" thickBot="1" x14ac:dyDescent="0.3">
      <c r="B12" s="39"/>
      <c r="C12" s="40" t="s">
        <v>59</v>
      </c>
      <c r="D12" s="41"/>
      <c r="E12" s="42"/>
      <c r="F12" s="42"/>
      <c r="G12" s="43">
        <f>SUM(G7:G11)</f>
        <v>0</v>
      </c>
    </row>
    <row r="13" spans="2:7" ht="9.75" customHeight="1" x14ac:dyDescent="0.25"/>
    <row r="14" spans="2:7" x14ac:dyDescent="0.25">
      <c r="B14" s="33">
        <f>[1]NL!A12</f>
        <v>120</v>
      </c>
      <c r="C14" s="34" t="str">
        <f>VLOOKUP($B14,NL,2,0)</f>
        <v>ASET TIDAK LANCAR</v>
      </c>
      <c r="D14" s="18" t="str">
        <f>VLOOKUP($B14,NL,4,0)</f>
        <v>D</v>
      </c>
      <c r="E14" s="35">
        <f>VLOOKUP($B14,NL,9,0)</f>
        <v>0</v>
      </c>
      <c r="F14" s="35">
        <f>VLOOKUP($B14,NL,10,0)</f>
        <v>0</v>
      </c>
      <c r="G14" s="36">
        <f t="shared" ref="G14:G16" si="1">IF(D14="D",E14-F14,F14-E14)</f>
        <v>0</v>
      </c>
    </row>
    <row r="15" spans="2:7" x14ac:dyDescent="0.25">
      <c r="B15" s="18">
        <f>[1]NL!A13</f>
        <v>121</v>
      </c>
      <c r="C15" t="str">
        <f>VLOOKUP($B15,NL,2,0)</f>
        <v xml:space="preserve">PERALATAN </v>
      </c>
      <c r="D15" s="18" t="str">
        <f>VLOOKUP($B15,NL,4,0)</f>
        <v>D</v>
      </c>
      <c r="E15" s="35">
        <f>VLOOKUP($B15,NL,9,0)</f>
        <v>0</v>
      </c>
      <c r="F15" s="35">
        <f>VLOOKUP($B15,NL,10,0)</f>
        <v>0</v>
      </c>
      <c r="G15" s="36">
        <f t="shared" si="1"/>
        <v>0</v>
      </c>
    </row>
    <row r="16" spans="2:7" x14ac:dyDescent="0.25">
      <c r="B16" s="18">
        <f>[1]NL!A14</f>
        <v>122</v>
      </c>
      <c r="C16" t="str">
        <f>VLOOKUP($B16,NL,2,0)</f>
        <v xml:space="preserve">AKUMULASI PENYUSUTAN </v>
      </c>
      <c r="D16" s="18" t="str">
        <f>VLOOKUP($B16,NL,4,0)</f>
        <v>K</v>
      </c>
      <c r="E16" s="35">
        <f>VLOOKUP($B16,NL,9,0)</f>
        <v>0</v>
      </c>
      <c r="F16" s="35">
        <f>VLOOKUP($B16,NL,10,0)</f>
        <v>0</v>
      </c>
      <c r="G16" s="36">
        <f t="shared" si="1"/>
        <v>0</v>
      </c>
    </row>
    <row r="17" spans="2:7" ht="15.75" thickBot="1" x14ac:dyDescent="0.3">
      <c r="B17" s="39"/>
      <c r="C17" s="40" t="s">
        <v>60</v>
      </c>
      <c r="D17" s="41"/>
      <c r="E17" s="42"/>
      <c r="F17" s="42"/>
      <c r="G17" s="43">
        <f>SUM(G14:G16)</f>
        <v>0</v>
      </c>
    </row>
    <row r="19" spans="2:7" ht="15.75" thickBot="1" x14ac:dyDescent="0.3">
      <c r="B19" s="39"/>
      <c r="C19" s="40" t="s">
        <v>61</v>
      </c>
      <c r="D19" s="41"/>
      <c r="E19" s="42"/>
      <c r="F19" s="42"/>
      <c r="G19" s="43">
        <f>G12+G17</f>
        <v>0</v>
      </c>
    </row>
    <row r="21" spans="2:7" x14ac:dyDescent="0.25">
      <c r="B21" s="33">
        <f>[1]NL!A15</f>
        <v>200</v>
      </c>
      <c r="C21" s="34" t="str">
        <f>VLOOKUP($B21,NL,2,0)</f>
        <v>LIABILITAS</v>
      </c>
      <c r="D21" s="18" t="str">
        <f>VLOOKUP($B21,NL,4,0)</f>
        <v>K</v>
      </c>
      <c r="E21" s="35">
        <f>VLOOKUP($B21,NL,9,0)</f>
        <v>0</v>
      </c>
      <c r="F21" s="35">
        <f>VLOOKUP($B21,NL,10,0)</f>
        <v>0</v>
      </c>
      <c r="G21" s="36">
        <f t="shared" ref="G21:G29" si="2">IF(D21="D",E21-F21,F21-E21)</f>
        <v>0</v>
      </c>
    </row>
    <row r="22" spans="2:7" x14ac:dyDescent="0.25">
      <c r="B22" s="33">
        <f>[1]NL!A16</f>
        <v>210</v>
      </c>
      <c r="C22" s="34" t="str">
        <f>VLOOKUP($B22,NL,2,0)</f>
        <v xml:space="preserve">LIABILITAS JANGKA PENDEK </v>
      </c>
      <c r="D22" s="18" t="str">
        <f>VLOOKUP($B22,NL,4,0)</f>
        <v>K</v>
      </c>
      <c r="E22" s="35">
        <f>VLOOKUP($B22,NL,9,0)</f>
        <v>0</v>
      </c>
      <c r="F22" s="35">
        <f>VLOOKUP($B22,NL,10,0)</f>
        <v>0</v>
      </c>
      <c r="G22" s="36">
        <f t="shared" si="2"/>
        <v>0</v>
      </c>
    </row>
    <row r="23" spans="2:7" x14ac:dyDescent="0.25">
      <c r="B23" s="48">
        <f>[1]NL!A17</f>
        <v>211</v>
      </c>
      <c r="C23" s="38" t="str">
        <f>VLOOKUP($B23,NL,2,0)</f>
        <v>UTANG USAHA</v>
      </c>
      <c r="D23" s="18" t="str">
        <f>VLOOKUP($B23,NL,4,0)</f>
        <v>K</v>
      </c>
      <c r="E23" s="35">
        <f>VLOOKUP($B23,NL,9,0)</f>
        <v>0</v>
      </c>
      <c r="F23" s="35">
        <f>VLOOKUP($B23,NL,10,0)</f>
        <v>0</v>
      </c>
      <c r="G23" s="36">
        <f t="shared" si="2"/>
        <v>0</v>
      </c>
    </row>
    <row r="24" spans="2:7" x14ac:dyDescent="0.25">
      <c r="B24" s="33">
        <f>[1]NL!A18</f>
        <v>220</v>
      </c>
      <c r="C24" s="38" t="str">
        <f>VLOOKUP($B24,NL,2,0)</f>
        <v>LIABILITAS JANGKA PANJANG</v>
      </c>
      <c r="D24" s="18" t="str">
        <f>VLOOKUP($B24,NL,4,0)</f>
        <v>K</v>
      </c>
      <c r="E24" s="35">
        <f>VLOOKUP($B24,NL,9,0)</f>
        <v>0</v>
      </c>
      <c r="F24" s="35">
        <f>VLOOKUP($B24,NL,10,0)</f>
        <v>0</v>
      </c>
      <c r="G24" s="36">
        <f t="shared" si="2"/>
        <v>0</v>
      </c>
    </row>
    <row r="25" spans="2:7" ht="15.75" thickBot="1" x14ac:dyDescent="0.3">
      <c r="B25" s="39"/>
      <c r="C25" s="40" t="s">
        <v>62</v>
      </c>
      <c r="D25" s="41"/>
      <c r="E25" s="42"/>
      <c r="F25" s="42"/>
      <c r="G25" s="49">
        <f>SUM(G21:G24)</f>
        <v>0</v>
      </c>
    </row>
    <row r="27" spans="2:7" x14ac:dyDescent="0.25">
      <c r="B27" s="33">
        <v>300</v>
      </c>
      <c r="C27" s="34" t="str">
        <f>VLOOKUP($B27,NL,2,0)</f>
        <v xml:space="preserve">MODAL </v>
      </c>
      <c r="D27" s="18" t="str">
        <f>VLOOKUP($B27,NL,4,0)</f>
        <v>K</v>
      </c>
      <c r="E27" s="35">
        <f>VLOOKUP($B27,NL,9,0)</f>
        <v>0</v>
      </c>
      <c r="F27" s="35">
        <f>VLOOKUP($B27,NL,10,0)</f>
        <v>0</v>
      </c>
      <c r="G27" s="36">
        <f t="shared" si="2"/>
        <v>0</v>
      </c>
    </row>
    <row r="28" spans="2:7" x14ac:dyDescent="0.25">
      <c r="B28" s="18">
        <v>310</v>
      </c>
      <c r="C28" t="str">
        <f>VLOOKUP($B28,NL,2,0)</f>
        <v>MODAL</v>
      </c>
      <c r="D28" s="18" t="str">
        <f>VLOOKUP($B28,NL,4,0)</f>
        <v>K</v>
      </c>
      <c r="E28" s="35">
        <f>VLOOKUP($B28,NL,9,0)</f>
        <v>0</v>
      </c>
      <c r="F28" s="35">
        <f>VLOOKUP($B28,NL,10,0)</f>
        <v>0</v>
      </c>
      <c r="G28" s="36">
        <f t="shared" si="2"/>
        <v>0</v>
      </c>
    </row>
    <row r="29" spans="2:7" x14ac:dyDescent="0.25">
      <c r="B29" s="18">
        <v>320</v>
      </c>
      <c r="C29" t="str">
        <f>VLOOKUP($B29,NL,2,0)</f>
        <v>PRIVE</v>
      </c>
      <c r="D29" s="18" t="str">
        <f>VLOOKUP($B29,NL,4,0)</f>
        <v>D</v>
      </c>
      <c r="E29" s="35">
        <f>VLOOKUP($B29,NL,9,0)</f>
        <v>0</v>
      </c>
      <c r="F29" s="35">
        <f>VLOOKUP($B29,NL,10,0)</f>
        <v>0</v>
      </c>
      <c r="G29" s="36">
        <f t="shared" si="2"/>
        <v>0</v>
      </c>
    </row>
    <row r="30" spans="2:7" x14ac:dyDescent="0.25">
      <c r="B30" s="18">
        <v>330</v>
      </c>
      <c r="C30" t="str">
        <f>VLOOKUP($B30,NL,2,0)</f>
        <v>LABA/RUGI PERIODE BERJALAN</v>
      </c>
      <c r="D30" s="18" t="str">
        <f>VLOOKUP($B30,NL,4,0)</f>
        <v>K</v>
      </c>
      <c r="E30" s="35">
        <f>VLOOKUP($B30,NL,9,0)</f>
        <v>0</v>
      </c>
      <c r="F30" s="35">
        <f>VLOOKUP($B30,NL,10,0)</f>
        <v>0</v>
      </c>
      <c r="G30" s="36">
        <f>[1]LR!G19</f>
        <v>0</v>
      </c>
    </row>
    <row r="31" spans="2:7" ht="15.75" thickBot="1" x14ac:dyDescent="0.3">
      <c r="B31" s="39"/>
      <c r="C31" s="40" t="s">
        <v>63</v>
      </c>
      <c r="D31" s="41"/>
      <c r="E31" s="42"/>
      <c r="F31" s="42"/>
      <c r="G31" s="43">
        <f>G28-G29+G30</f>
        <v>0</v>
      </c>
    </row>
    <row r="32" spans="2:7" ht="8.25" customHeight="1" x14ac:dyDescent="0.25"/>
    <row r="33" spans="2:7" ht="15.75" thickBot="1" x14ac:dyDescent="0.3">
      <c r="B33" s="39"/>
      <c r="C33" s="40" t="s">
        <v>64</v>
      </c>
      <c r="D33" s="41"/>
      <c r="E33" s="42"/>
      <c r="F33" s="42"/>
      <c r="G33" s="43">
        <f>G31+G25</f>
        <v>0</v>
      </c>
    </row>
  </sheetData>
  <mergeCells count="3">
    <mergeCell ref="B2:G2"/>
    <mergeCell ref="B3:G3"/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COA</vt:lpstr>
      <vt:lpstr>JU</vt:lpstr>
      <vt:lpstr>NL</vt:lpstr>
      <vt:lpstr>LR</vt:lpstr>
      <vt:lpstr>LPM</vt:lpstr>
      <vt:lpstr>LPK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Nasiha</dc:creator>
  <cp:lastModifiedBy>Nasiha</cp:lastModifiedBy>
  <dcterms:created xsi:type="dcterms:W3CDTF">2024-08-30T17:01:37Z</dcterms:created>
  <dcterms:modified xsi:type="dcterms:W3CDTF">2024-08-30T17:03:55Z</dcterms:modified>
</cp:coreProperties>
</file>